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LT\"/>
    </mc:Choice>
  </mc:AlternateContent>
  <bookViews>
    <workbookView xWindow="0" yWindow="0" windowWidth="23040" windowHeight="9396" firstSheet="1" activeTab="1"/>
  </bookViews>
  <sheets>
    <sheet name="B1 THTW" sheetId="37" state="hidden" r:id="rId1"/>
    <sheet name="B.II TW trong nuoc" sheetId="1" r:id="rId2"/>
    <sheet name="B.III ODA" sheetId="38" r:id="rId3"/>
    <sheet name="B.IV nguon thu" sheetId="40" state="hidden" r:id="rId4"/>
  </sheets>
  <definedNames>
    <definedName name="_xlnm._FilterDatabase" localSheetId="1" hidden="1">'B.II TW trong nuoc'!$A$12:$W$43</definedName>
    <definedName name="_xlnm.Print_Area" localSheetId="1">'B.II TW trong nuoc'!$A$1:$W$46</definedName>
    <definedName name="_xlnm.Print_Area" localSheetId="3">'B.IV nguon thu'!$A$1:$AA$74</definedName>
    <definedName name="_xlnm.Print_Area" localSheetId="0">'B1 THTW'!$A$1:$I$14</definedName>
    <definedName name="_xlnm.Print_Titles" localSheetId="1">'B.II TW trong nuoc'!$7:$12</definedName>
    <definedName name="_xlnm.Print_Titles" localSheetId="2">'B.III ODA'!$5:$12</definedName>
    <definedName name="_xlnm.Print_Titles" localSheetId="3">'B.IV nguon thu'!$6:$11</definedName>
  </definedNames>
  <calcPr calcId="152511" iterateCount="1"/>
</workbook>
</file>

<file path=xl/calcChain.xml><?xml version="1.0" encoding="utf-8"?>
<calcChain xmlns="http://schemas.openxmlformats.org/spreadsheetml/2006/main">
  <c r="Q42" i="1" l="1"/>
  <c r="Q41" i="1"/>
  <c r="P41" i="1" s="1"/>
  <c r="Q39" i="1"/>
  <c r="Q37" i="1"/>
  <c r="Q36" i="1"/>
  <c r="Q32" i="1"/>
  <c r="Q31" i="1"/>
  <c r="P31" i="1" s="1"/>
  <c r="Q28" i="1"/>
  <c r="P28" i="1" s="1"/>
  <c r="AF28" i="1" s="1"/>
  <c r="Q24" i="1"/>
  <c r="P24" i="1" s="1"/>
  <c r="Q22" i="1"/>
  <c r="P22" i="1" s="1"/>
  <c r="S36" i="1" l="1"/>
  <c r="G37" i="1" l="1"/>
  <c r="I37" i="1"/>
  <c r="R37" i="1" l="1"/>
  <c r="R31" i="1"/>
  <c r="R28" i="1"/>
  <c r="R24" i="1"/>
  <c r="R22" i="1"/>
  <c r="R36" i="1" l="1"/>
  <c r="P36" i="1" l="1"/>
  <c r="O40" i="1" l="1"/>
  <c r="N40" i="1"/>
  <c r="M40" i="1"/>
  <c r="O38" i="1"/>
  <c r="N38" i="1"/>
  <c r="M38" i="1"/>
  <c r="O35" i="1"/>
  <c r="N35" i="1"/>
  <c r="M35" i="1"/>
  <c r="O30" i="1"/>
  <c r="O29" i="1" s="1"/>
  <c r="N30" i="1"/>
  <c r="N29" i="1" s="1"/>
  <c r="M30" i="1"/>
  <c r="M29" i="1" s="1"/>
  <c r="O27" i="1"/>
  <c r="O26" i="1" s="1"/>
  <c r="N27" i="1"/>
  <c r="N26" i="1" s="1"/>
  <c r="M27" i="1"/>
  <c r="M26" i="1" s="1"/>
  <c r="N23" i="1"/>
  <c r="M23" i="1"/>
  <c r="N34" i="1" l="1"/>
  <c r="N33" i="1" s="1"/>
  <c r="N25" i="1" s="1"/>
  <c r="M34" i="1"/>
  <c r="M33" i="1" s="1"/>
  <c r="M25" i="1" s="1"/>
  <c r="O34" i="1"/>
  <c r="O33" i="1" s="1"/>
  <c r="O25" i="1" s="1"/>
  <c r="S41" i="1" l="1"/>
  <c r="R32" i="1"/>
  <c r="W17" i="1"/>
  <c r="V17" i="1"/>
  <c r="O17" i="1"/>
  <c r="N17" i="1"/>
  <c r="M17" i="1"/>
  <c r="O16" i="1"/>
  <c r="N16" i="1"/>
  <c r="M16" i="1"/>
  <c r="X21" i="1"/>
  <c r="W21" i="1"/>
  <c r="W15" i="1" s="1"/>
  <c r="V21" i="1"/>
  <c r="V15" i="1" s="1"/>
  <c r="U21" i="1"/>
  <c r="T21" i="1"/>
  <c r="S21" i="1"/>
  <c r="O21" i="1"/>
  <c r="O15" i="1" s="1"/>
  <c r="N21" i="1"/>
  <c r="N15" i="1" s="1"/>
  <c r="M21" i="1"/>
  <c r="M20" i="1" s="1"/>
  <c r="M19" i="1" s="1"/>
  <c r="M14" i="1" s="1"/>
  <c r="W20" i="1"/>
  <c r="W19" i="1" s="1"/>
  <c r="W14" i="1" s="1"/>
  <c r="V20" i="1"/>
  <c r="V19" i="1" s="1"/>
  <c r="V14" i="1" s="1"/>
  <c r="X30" i="1"/>
  <c r="X29" i="1" s="1"/>
  <c r="W30" i="1"/>
  <c r="W29" i="1" s="1"/>
  <c r="V30" i="1"/>
  <c r="V29" i="1" s="1"/>
  <c r="U30" i="1"/>
  <c r="U29" i="1" s="1"/>
  <c r="T30" i="1"/>
  <c r="T29" i="1" s="1"/>
  <c r="S30" i="1"/>
  <c r="S29" i="1" s="1"/>
  <c r="P32" i="1"/>
  <c r="O20" i="1" l="1"/>
  <c r="O19" i="1" s="1"/>
  <c r="O14" i="1" s="1"/>
  <c r="N20" i="1"/>
  <c r="N19" i="1" s="1"/>
  <c r="N14" i="1" s="1"/>
  <c r="V16" i="1"/>
  <c r="W16" i="1"/>
  <c r="R30" i="1"/>
  <c r="R29" i="1" s="1"/>
  <c r="M15" i="1"/>
  <c r="P21" i="1"/>
  <c r="P23" i="1"/>
  <c r="P27" i="1"/>
  <c r="P26" i="1" s="1"/>
  <c r="P35" i="1"/>
  <c r="P38" i="1"/>
  <c r="P40" i="1"/>
  <c r="P17" i="1" s="1"/>
  <c r="Q21" i="1"/>
  <c r="Q23" i="1"/>
  <c r="Q27" i="1"/>
  <c r="Q26" i="1" s="1"/>
  <c r="Q30" i="1"/>
  <c r="Q35" i="1"/>
  <c r="Q38" i="1"/>
  <c r="Q40" i="1"/>
  <c r="Q17" i="1" s="1"/>
  <c r="X23" i="1"/>
  <c r="X20" i="1" s="1"/>
  <c r="X19" i="1" s="1"/>
  <c r="X27" i="1"/>
  <c r="X26" i="1" s="1"/>
  <c r="X35" i="1"/>
  <c r="X38" i="1"/>
  <c r="X40" i="1"/>
  <c r="X17" i="1" s="1"/>
  <c r="U23" i="1"/>
  <c r="U27" i="1"/>
  <c r="U26" i="1" s="1"/>
  <c r="U35" i="1"/>
  <c r="U38" i="1"/>
  <c r="U40" i="1"/>
  <c r="U17" i="1" s="1"/>
  <c r="T23" i="1"/>
  <c r="T27" i="1"/>
  <c r="T26" i="1" s="1"/>
  <c r="T35" i="1"/>
  <c r="T38" i="1"/>
  <c r="T40" i="1"/>
  <c r="T17" i="1" s="1"/>
  <c r="S23" i="1"/>
  <c r="S20" i="1" s="1"/>
  <c r="S19" i="1" s="1"/>
  <c r="S27" i="1"/>
  <c r="S35" i="1"/>
  <c r="S38" i="1"/>
  <c r="S40" i="1"/>
  <c r="R23" i="1"/>
  <c r="R27" i="1"/>
  <c r="R26" i="1" s="1"/>
  <c r="R35" i="1"/>
  <c r="R38" i="1"/>
  <c r="R41" i="1"/>
  <c r="L21" i="1"/>
  <c r="L23" i="1"/>
  <c r="L27" i="1"/>
  <c r="L26" i="1" s="1"/>
  <c r="L30" i="1"/>
  <c r="L29" i="1" s="1"/>
  <c r="L35" i="1"/>
  <c r="L38" i="1"/>
  <c r="L40" i="1"/>
  <c r="L17" i="1" s="1"/>
  <c r="K21" i="1"/>
  <c r="K23" i="1"/>
  <c r="K27" i="1"/>
  <c r="K26" i="1" s="1"/>
  <c r="K30" i="1"/>
  <c r="K29" i="1" s="1"/>
  <c r="K35" i="1"/>
  <c r="K38" i="1"/>
  <c r="K40" i="1"/>
  <c r="J21" i="1"/>
  <c r="J24" i="1"/>
  <c r="J23" i="1" s="1"/>
  <c r="J27" i="1"/>
  <c r="J26" i="1" s="1"/>
  <c r="J30" i="1"/>
  <c r="J29" i="1" s="1"/>
  <c r="J35" i="1"/>
  <c r="J38" i="1"/>
  <c r="J40" i="1"/>
  <c r="J17" i="1" s="1"/>
  <c r="I22" i="1"/>
  <c r="I28" i="1"/>
  <c r="I27" i="1" s="1"/>
  <c r="I26" i="1" s="1"/>
  <c r="I31" i="1"/>
  <c r="I30" i="1" s="1"/>
  <c r="I29" i="1" s="1"/>
  <c r="I35" i="1"/>
  <c r="I39" i="1"/>
  <c r="I38" i="1" s="1"/>
  <c r="I41" i="1"/>
  <c r="I40" i="1" s="1"/>
  <c r="H21" i="1"/>
  <c r="H24" i="1"/>
  <c r="H23" i="1" s="1"/>
  <c r="H27" i="1"/>
  <c r="H26" i="1" s="1"/>
  <c r="H30" i="1"/>
  <c r="H29" i="1" s="1"/>
  <c r="H35" i="1"/>
  <c r="H38" i="1"/>
  <c r="H40" i="1"/>
  <c r="G21" i="1"/>
  <c r="G23" i="1"/>
  <c r="G27" i="1"/>
  <c r="G26" i="1" s="1"/>
  <c r="G30" i="1"/>
  <c r="G29" i="1" s="1"/>
  <c r="G35" i="1"/>
  <c r="G38" i="1"/>
  <c r="G40" i="1"/>
  <c r="G17" i="1" s="1"/>
  <c r="A4" i="40"/>
  <c r="AG19" i="38"/>
  <c r="AC19" i="38" s="1"/>
  <c r="AC18" i="38" s="1"/>
  <c r="AC17" i="38" s="1"/>
  <c r="AC16" i="38" s="1"/>
  <c r="AC15" i="38" s="1"/>
  <c r="AC14" i="38" s="1"/>
  <c r="Z19" i="38"/>
  <c r="Z18" i="38" s="1"/>
  <c r="Z17" i="38" s="1"/>
  <c r="Z16" i="38" s="1"/>
  <c r="Z15" i="38" s="1"/>
  <c r="Z14" i="38" s="1"/>
  <c r="W19" i="38"/>
  <c r="W18" i="38" s="1"/>
  <c r="W17" i="38" s="1"/>
  <c r="W16" i="38" s="1"/>
  <c r="W15" i="38" s="1"/>
  <c r="W14" i="38" s="1"/>
  <c r="S19" i="38"/>
  <c r="S18" i="38" s="1"/>
  <c r="S17" i="38" s="1"/>
  <c r="S16" i="38" s="1"/>
  <c r="S15" i="38" s="1"/>
  <c r="S14" i="38" s="1"/>
  <c r="AJ18" i="38"/>
  <c r="AI18" i="38"/>
  <c r="AI17" i="38" s="1"/>
  <c r="AI16" i="38" s="1"/>
  <c r="AI15" i="38" s="1"/>
  <c r="AI14" i="38" s="1"/>
  <c r="AH18" i="38"/>
  <c r="AF18" i="38"/>
  <c r="AE18" i="38"/>
  <c r="AE17" i="38" s="1"/>
  <c r="AE16" i="38" s="1"/>
  <c r="AE15" i="38" s="1"/>
  <c r="AE14" i="38" s="1"/>
  <c r="AD18" i="38"/>
  <c r="AD17" i="38" s="1"/>
  <c r="AD16" i="38" s="1"/>
  <c r="AD15" i="38" s="1"/>
  <c r="AD14" i="38" s="1"/>
  <c r="AB18" i="38"/>
  <c r="AB17" i="38" s="1"/>
  <c r="AB16" i="38" s="1"/>
  <c r="AB15" i="38" s="1"/>
  <c r="AB14" i="38" s="1"/>
  <c r="AA18" i="38"/>
  <c r="AA17" i="38" s="1"/>
  <c r="AA16" i="38" s="1"/>
  <c r="AA15" i="38" s="1"/>
  <c r="AA14" i="38" s="1"/>
  <c r="Y18" i="38"/>
  <c r="Y17" i="38" s="1"/>
  <c r="Y16" i="38" s="1"/>
  <c r="Y15" i="38" s="1"/>
  <c r="Y14" i="38" s="1"/>
  <c r="X18" i="38"/>
  <c r="X17" i="38" s="1"/>
  <c r="X16" i="38" s="1"/>
  <c r="X15" i="38" s="1"/>
  <c r="X14" i="38" s="1"/>
  <c r="U18" i="38"/>
  <c r="U17" i="38" s="1"/>
  <c r="U16" i="38" s="1"/>
  <c r="U15" i="38" s="1"/>
  <c r="U14" i="38" s="1"/>
  <c r="T18" i="38"/>
  <c r="T17" i="38" s="1"/>
  <c r="T16" i="38" s="1"/>
  <c r="T15" i="38" s="1"/>
  <c r="T14" i="38" s="1"/>
  <c r="R18" i="38"/>
  <c r="R17" i="38" s="1"/>
  <c r="R16" i="38" s="1"/>
  <c r="R15" i="38" s="1"/>
  <c r="R14" i="38" s="1"/>
  <c r="Q18" i="38"/>
  <c r="P18" i="38"/>
  <c r="P17" i="38" s="1"/>
  <c r="P16" i="38" s="1"/>
  <c r="P15" i="38" s="1"/>
  <c r="P14" i="38" s="1"/>
  <c r="N18" i="38"/>
  <c r="N17" i="38" s="1"/>
  <c r="N16" i="38" s="1"/>
  <c r="N15" i="38" s="1"/>
  <c r="N14" i="38" s="1"/>
  <c r="M18" i="38"/>
  <c r="L18" i="38"/>
  <c r="L17" i="38" s="1"/>
  <c r="L16" i="38" s="1"/>
  <c r="L15" i="38" s="1"/>
  <c r="L14" i="38" s="1"/>
  <c r="J18" i="38"/>
  <c r="J17" i="38" s="1"/>
  <c r="J16" i="38" s="1"/>
  <c r="J15" i="38" s="1"/>
  <c r="J14" i="38" s="1"/>
  <c r="I18" i="38"/>
  <c r="I17" i="38" s="1"/>
  <c r="I16" i="38" s="1"/>
  <c r="I15" i="38" s="1"/>
  <c r="I14" i="38" s="1"/>
  <c r="H18" i="38"/>
  <c r="AJ17" i="38"/>
  <c r="AJ16" i="38" s="1"/>
  <c r="AH17" i="38"/>
  <c r="AH16" i="38" s="1"/>
  <c r="AH15" i="38" s="1"/>
  <c r="AH14" i="38" s="1"/>
  <c r="AF17" i="38"/>
  <c r="AF16" i="38" s="1"/>
  <c r="AF15" i="38" s="1"/>
  <c r="AF14" i="38" s="1"/>
  <c r="Q17" i="38"/>
  <c r="Q16" i="38" s="1"/>
  <c r="Q15" i="38" s="1"/>
  <c r="Q14" i="38" s="1"/>
  <c r="M17" i="38"/>
  <c r="M16" i="38" s="1"/>
  <c r="M15" i="38" s="1"/>
  <c r="M14" i="38" s="1"/>
  <c r="H17" i="38"/>
  <c r="H16" i="38" s="1"/>
  <c r="H15" i="38" s="1"/>
  <c r="H14" i="38" s="1"/>
  <c r="K16" i="38"/>
  <c r="K15" i="38" s="1"/>
  <c r="K14" i="38" s="1"/>
  <c r="Q13" i="38"/>
  <c r="N13" i="38"/>
  <c r="K13" i="38"/>
  <c r="H13" i="38"/>
  <c r="B13" i="38"/>
  <c r="AC43" i="1"/>
  <c r="Y42" i="1"/>
  <c r="Y41" i="1"/>
  <c r="Y39" i="1"/>
  <c r="Y37" i="1"/>
  <c r="Y36" i="1"/>
  <c r="Y32" i="1"/>
  <c r="Y31" i="1"/>
  <c r="Y28" i="1"/>
  <c r="Y22" i="1"/>
  <c r="Y24" i="1" l="1"/>
  <c r="O19" i="38"/>
  <c r="O18" i="38" s="1"/>
  <c r="O17" i="38" s="1"/>
  <c r="O16" i="38" s="1"/>
  <c r="O15" i="38" s="1"/>
  <c r="O14" i="38" s="1"/>
  <c r="S16" i="1"/>
  <c r="X34" i="1"/>
  <c r="X33" i="1" s="1"/>
  <c r="X25" i="1" s="1"/>
  <c r="X14" i="1" s="1"/>
  <c r="R16" i="1"/>
  <c r="I24" i="1"/>
  <c r="I23" i="1" s="1"/>
  <c r="I16" i="1" s="1"/>
  <c r="K20" i="1"/>
  <c r="K19" i="1" s="1"/>
  <c r="AG18" i="38"/>
  <c r="AG17" i="38" s="1"/>
  <c r="AG16" i="38" s="1"/>
  <c r="AG15" i="38" s="1"/>
  <c r="AG14" i="38" s="1"/>
  <c r="V19" i="38"/>
  <c r="V18" i="38" s="1"/>
  <c r="V17" i="38" s="1"/>
  <c r="V16" i="38" s="1"/>
  <c r="V15" i="38" s="1"/>
  <c r="V14" i="38" s="1"/>
  <c r="K15" i="1"/>
  <c r="H34" i="1"/>
  <c r="H33" i="1" s="1"/>
  <c r="H25" i="1" s="1"/>
  <c r="K16" i="1"/>
  <c r="L20" i="1"/>
  <c r="L19" i="1" s="1"/>
  <c r="I21" i="1"/>
  <c r="I20" i="1" s="1"/>
  <c r="I19" i="1" s="1"/>
  <c r="L34" i="1"/>
  <c r="L33" i="1" s="1"/>
  <c r="L25" i="1" s="1"/>
  <c r="G16" i="1"/>
  <c r="H16" i="1"/>
  <c r="R21" i="1"/>
  <c r="R20" i="1" s="1"/>
  <c r="R19" i="1" s="1"/>
  <c r="T34" i="1"/>
  <c r="T33" i="1" s="1"/>
  <c r="T25" i="1" s="1"/>
  <c r="P30" i="1"/>
  <c r="P29" i="1" s="1"/>
  <c r="H20" i="1"/>
  <c r="H19" i="1" s="1"/>
  <c r="U16" i="1"/>
  <c r="U20" i="1"/>
  <c r="U19" i="1" s="1"/>
  <c r="G15" i="1"/>
  <c r="L15" i="1"/>
  <c r="L16" i="1"/>
  <c r="Q20" i="1"/>
  <c r="Q19" i="1" s="1"/>
  <c r="Q15" i="1"/>
  <c r="X15" i="1"/>
  <c r="H15" i="1"/>
  <c r="G34" i="1"/>
  <c r="G33" i="1" s="1"/>
  <c r="G25" i="1" s="1"/>
  <c r="G20" i="1"/>
  <c r="G19" i="1" s="1"/>
  <c r="J34" i="1"/>
  <c r="J33" i="1" s="1"/>
  <c r="J25" i="1" s="1"/>
  <c r="T16" i="1"/>
  <c r="T20" i="1"/>
  <c r="T19" i="1" s="1"/>
  <c r="P15" i="1"/>
  <c r="P20" i="1"/>
  <c r="P19" i="1" s="1"/>
  <c r="X16" i="1"/>
  <c r="T15" i="1"/>
  <c r="J15" i="1"/>
  <c r="H17" i="1"/>
  <c r="K34" i="1"/>
  <c r="K33" i="1" s="1"/>
  <c r="R40" i="1"/>
  <c r="R17" i="1" s="1"/>
  <c r="U34" i="1"/>
  <c r="U33" i="1" s="1"/>
  <c r="U25" i="1" s="1"/>
  <c r="Q34" i="1"/>
  <c r="Q33" i="1" s="1"/>
  <c r="P34" i="1"/>
  <c r="P33" i="1" s="1"/>
  <c r="U15" i="1"/>
  <c r="S26" i="1"/>
  <c r="S15" i="1"/>
  <c r="S34" i="1"/>
  <c r="S33" i="1" s="1"/>
  <c r="S17" i="1"/>
  <c r="Q29" i="1"/>
  <c r="Q16" i="1"/>
  <c r="K25" i="1"/>
  <c r="J16" i="1"/>
  <c r="J20" i="1"/>
  <c r="J19" i="1" s="1"/>
  <c r="I17" i="1"/>
  <c r="I34" i="1"/>
  <c r="I33" i="1" s="1"/>
  <c r="I25" i="1" s="1"/>
  <c r="K17" i="1"/>
  <c r="K14" i="1" l="1"/>
  <c r="AA16" i="1"/>
  <c r="AA17" i="1" s="1"/>
  <c r="R15" i="1"/>
  <c r="L14" i="1"/>
  <c r="P16" i="1"/>
  <c r="I15" i="1"/>
  <c r="P25" i="1"/>
  <c r="P14" i="1" s="1"/>
  <c r="H14" i="1"/>
  <c r="Q25" i="1"/>
  <c r="Q14" i="1" s="1"/>
  <c r="R34" i="1"/>
  <c r="R33" i="1" s="1"/>
  <c r="R25" i="1" s="1"/>
  <c r="R14" i="1" s="1"/>
  <c r="Z15" i="1"/>
  <c r="AD15" i="1" s="1"/>
  <c r="U14" i="1"/>
  <c r="T14" i="1"/>
  <c r="G14" i="1"/>
  <c r="S25" i="1"/>
  <c r="S14" i="1" s="1"/>
  <c r="J14" i="1"/>
  <c r="I14" i="1"/>
  <c r="AC15" i="1" l="1"/>
  <c r="AD25" i="1"/>
  <c r="AC28" i="1"/>
  <c r="AD28" i="1" s="1"/>
  <c r="AA15" i="1"/>
  <c r="S13" i="1"/>
</calcChain>
</file>

<file path=xl/sharedStrings.xml><?xml version="1.0" encoding="utf-8"?>
<sst xmlns="http://schemas.openxmlformats.org/spreadsheetml/2006/main" count="404" uniqueCount="178">
  <si>
    <t>Biểu mẫu số I.a</t>
  </si>
  <si>
    <t>Bộ, cơ quan trung ương………</t>
  </si>
  <si>
    <t>ƯỚC TÌNH HÌNH THỰC HIỆN KẾ HOẠCH ĐẦU TƯ CÔNG NĂM 2021 VÀ
DỰ KIẾN KẾ HOẠCH ĐẦU TƯ CÔNG NĂM 2022 CỦA BỘ, CƠ QUAN TRUNG ƯƠNG</t>
  </si>
  <si>
    <t>(Kèm theo văn bản số             /BKHĐT-TH ngày     tháng 7 năm 2021 của Bộ Kế hoạch và Đầu tư)</t>
  </si>
  <si>
    <t>Đơn vị: Triệu đồng</t>
  </si>
  <si>
    <t>STT</t>
  </si>
  <si>
    <t>Nguồn vốn</t>
  </si>
  <si>
    <t>Năm 2021</t>
  </si>
  <si>
    <t>Dự kiến KH đầu tư trung hạn giai đoạn 2021-2025</t>
  </si>
  <si>
    <t>Nhu cầu kế hoạch năm 2022</t>
  </si>
  <si>
    <t>Dự kiến kế hoạch năm 2022</t>
  </si>
  <si>
    <t>Ghi chú</t>
  </si>
  <si>
    <t>Kế hoạch</t>
  </si>
  <si>
    <t>Ước giải ngân từ 1/1/2021 đến 31/7/2021</t>
  </si>
  <si>
    <t>Ước giải ngân từ 1/1/2021 đến 31/12/2021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</si>
  <si>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</si>
  <si>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</si>
  <si>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</si>
  <si>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</si>
  <si>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</si>
  <si>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</si>
  <si>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</si>
  <si>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</si>
  <si>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</si>
  <si>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TỔNG SỐ</t>
  </si>
  <si>
    <t>Vốn NSNN (vốn ngân sách trung ương)</t>
  </si>
  <si>
    <t>-</t>
  </si>
  <si>
    <t>Vốn trong nước</t>
  </si>
  <si>
    <t>Vốn nước ngoài</t>
  </si>
  <si>
    <t>Vốn từ nguồn thu hợp pháp của các cơ quan nhà nước, đơn vị sự nghiệp công lập dành để đầu tư theo quy định của pháp luật</t>
  </si>
  <si>
    <t>Bộ, ngành, tổng công ty …….</t>
  </si>
  <si>
    <t>PHỤ LỤC I</t>
  </si>
  <si>
    <t>TT</t>
  </si>
  <si>
    <t>Danh mục dự án</t>
  </si>
  <si>
    <t>Địa điểm XD</t>
  </si>
  <si>
    <t>Năng lực thiết kế</t>
  </si>
  <si>
    <t>Thời gian KC-HT</t>
  </si>
  <si>
    <t>Quyết định đầu tư</t>
  </si>
  <si>
    <t>KH đầu tư công trung hạn giai đoạn 2021-2025</t>
  </si>
  <si>
    <t>Năm 2023</t>
  </si>
  <si>
    <t>Dự kiến kế hoạch 2024</t>
  </si>
  <si>
    <t>Chủ đầu tư</t>
  </si>
  <si>
    <t>Số quyết định ngày, tháng, năm ban hành</t>
  </si>
  <si>
    <t xml:space="preserve">TMĐT </t>
  </si>
  <si>
    <t>Giải ngân từ 1/1/2023 đến 30/6/2023</t>
  </si>
  <si>
    <t>Ước giải ngân từ 1/1/2023 đến 31/1/2024</t>
  </si>
  <si>
    <t>Tổng số (tất cả các nguồn vốn)</t>
  </si>
  <si>
    <t>Trong đó: NSTW</t>
  </si>
  <si>
    <t>Tổng số</t>
  </si>
  <si>
    <t>Trong đó:</t>
  </si>
  <si>
    <t>Thu hồi các khoản vốn ứng trước</t>
  </si>
  <si>
    <t>Thanh toán nợ XDCB (nếu có)</t>
  </si>
  <si>
    <t>Các dự án dự kiến hoàn thành năm 2024</t>
  </si>
  <si>
    <t>Các dự án chuyển tiếp hoàn thành sau năm 2024</t>
  </si>
  <si>
    <t>Các dự án khởi công mới 2024</t>
  </si>
  <si>
    <t>A</t>
  </si>
  <si>
    <t>Danh mục dự án quan trọng quốc gia, các dự án cao tốc, các dự án trọng điểm, có sức lan tỏa cao, có ý nghĩa thúc đẩy phát triển kinh tế - xã hội</t>
  </si>
  <si>
    <t>GIAO THÔNG</t>
  </si>
  <si>
    <t>(1)</t>
  </si>
  <si>
    <t>BQLDA ĐTXD CT Giao thông và Nông nghiệp</t>
  </si>
  <si>
    <t>Dự án Xây dựng tuyến đường liên kết vùng, đoạn từ thị xã Tân Châu đến thành phố Châu Đốc, kết nối tỉnh Kiên Giang và Đồng Tháp</t>
  </si>
  <si>
    <t xml:space="preserve">CĐ-TC </t>
  </si>
  <si>
    <t xml:space="preserve">20,96km </t>
  </si>
  <si>
    <t>2021-
2024</t>
  </si>
  <si>
    <t xml:space="preserve">1761/QĐ-UBND 29/7/2021; 1003/QĐ-UBND 13/5/2022 </t>
  </si>
  <si>
    <t>(2)</t>
  </si>
  <si>
    <t>Dự án thành phần 1 thuộc dự án đường bộ cao tốc Châu Đốc – Cần Thơ – Sóc Trăng giai đoạn 1</t>
  </si>
  <si>
    <t>CĐ, CP, CT, ST</t>
  </si>
  <si>
    <t>57,014 km</t>
  </si>
  <si>
    <t>2022 - 2027</t>
  </si>
  <si>
    <t>222/QĐ-UBND 28/02/2023</t>
  </si>
  <si>
    <t>B</t>
  </si>
  <si>
    <t>Danh mục dự án khác</t>
  </si>
  <si>
    <t>KHU CÔNG NGHIỆP VÀ KHU KINH TẾ</t>
  </si>
  <si>
    <t>Trạm kiểm soát liên hợp cửa khẩu Quốc tế Vĩnh Xương</t>
  </si>
  <si>
    <t>Tân Châu</t>
  </si>
  <si>
    <t>2021-2024</t>
  </si>
  <si>
    <t>1342/QĐ-UBND 21/6/2021; 757/QĐ-UBND 18/4/2022</t>
  </si>
  <si>
    <t>BQL Khu kinh tế</t>
  </si>
  <si>
    <t>NÔNG NGHIỆP, LÂM NGHIỆP, DIÊM NGHIỆP, THỦY LỢI VÀ THỦY SẢN</t>
  </si>
  <si>
    <t>Dự án Kè chống sạt lở sông Tiền bảo vệ dân cư khu vực thị trấn Phú Mỹ, huyện Phú Tân</t>
  </si>
  <si>
    <t>Huyện Phú Tân</t>
  </si>
  <si>
    <t>Tổng chiều dài = 509,3m</t>
  </si>
  <si>
    <t>601/QĐ-UBND ngày 26/3/2022 và QĐ 1706/QĐ-UBND ngày 05/7/2022</t>
  </si>
  <si>
    <t>Tuyến dân cư di dời khẩn cấp vùng sạt lở sông Hậu, xã Châu Phong</t>
  </si>
  <si>
    <t>4,9ha, 221 nền</t>
  </si>
  <si>
    <t>2610/QĐ-UBND 26/10/2022</t>
  </si>
  <si>
    <t xml:space="preserve">BQLDA ĐTXD KV TX Tân Châu </t>
  </si>
  <si>
    <t xml:space="preserve"> LĨNH VỰC GIAO THÔNG</t>
  </si>
  <si>
    <t>Thực hiện dự án</t>
  </si>
  <si>
    <t>Đường kênh Long Điền A-B</t>
  </si>
  <si>
    <t>Chợ Mới</t>
  </si>
  <si>
    <t>27200m</t>
  </si>
  <si>
    <t>2469/QĐ-UBND 22/10/2020; 1004/QĐ-UBND 13/5/2022</t>
  </si>
  <si>
    <t>UBND huyện Chợ Mới</t>
  </si>
  <si>
    <t>Nâng cấp mở rộng khẩn cấp đường tỉnh 948 thuộc tuyến quốc phòng an ninh vùng biên giới và dân tộc giai đoạn 2</t>
  </si>
  <si>
    <t>TT-TB</t>
  </si>
  <si>
    <t>20,3km</t>
  </si>
  <si>
    <t>2331/QĐ-UBND 12/10/2021; 1005/QĐ-UBND 13/5/2022</t>
  </si>
  <si>
    <t>Dự án Nâng cấp ĐT.958 (Tuyến Tri Tôn – Vàm Rầy)</t>
  </si>
  <si>
    <t>Tri Tôn</t>
  </si>
  <si>
    <t xml:space="preserve">18,8km </t>
  </si>
  <si>
    <t>2022-
2025</t>
  </si>
  <si>
    <t xml:space="preserve">2817/QĐ-UBND 18/12/2022 </t>
  </si>
  <si>
    <t xml:space="preserve">Dự án Đường tỉnh 941 (đoạn nối dài) </t>
  </si>
  <si>
    <t xml:space="preserve">CT </t>
  </si>
  <si>
    <t xml:space="preserve">11800m </t>
  </si>
  <si>
    <t xml:space="preserve">731/QĐ-UBND 26/5/2023 </t>
  </si>
  <si>
    <t>Tuyến tránh Đường tỉnh 951 (Đoạn từ km8+550 đến km15+950)</t>
  </si>
  <si>
    <t>PT</t>
  </si>
  <si>
    <t>9km</t>
  </si>
  <si>
    <t>2023-2026</t>
  </si>
  <si>
    <t xml:space="preserve">Ghi chú: * Đề nghị các dự án ghi rõ dự kiến năm hoàn thành để có cơ sở xác định số dự án hoàn thành trong các năm </t>
  </si>
  <si>
    <t>PHỤ LỤC II</t>
  </si>
  <si>
    <t>Mã dự án</t>
  </si>
  <si>
    <t>Nhà tài trợ</t>
  </si>
  <si>
    <t>Ngày ký kết hiệp định</t>
  </si>
  <si>
    <t>Ngày kết thúc Hiệp định</t>
  </si>
  <si>
    <t>KH đầu tư trung hạn giai đoạn 2021-2025 đã giao đến năm 2023</t>
  </si>
  <si>
    <t xml:space="preserve">Số quyết định </t>
  </si>
  <si>
    <t xml:space="preserve">Trong đó: </t>
  </si>
  <si>
    <t xml:space="preserve">Vốn đối ứng (tính theo tiền Việt) </t>
  </si>
  <si>
    <t>Vốn nước ngoài (tính theo ngoại tệ trong Hiệp định)</t>
  </si>
  <si>
    <t xml:space="preserve">Vốn đối ứng </t>
  </si>
  <si>
    <t xml:space="preserve">Vốn nước ngoài (tính theo tiền Việt) </t>
  </si>
  <si>
    <t>Tổng số: vốn NSTW</t>
  </si>
  <si>
    <t>Trong đó: vốn NSTW</t>
  </si>
  <si>
    <t>Tính bằng nguyên tệ</t>
  </si>
  <si>
    <t>Quy đổi ra tiền Việt</t>
  </si>
  <si>
    <t>Trong đó: thu hồi các khoản vốn ứng trước</t>
  </si>
  <si>
    <t>Đưa vào cân đối NSTW</t>
  </si>
  <si>
    <t>Vay lại</t>
  </si>
  <si>
    <t>VỐN NƯỚC NGOÀI KHÔNG GIẢI NGÂN THEO CƠ CHẾ TÀI CHÍNH TRONG NƯỚC</t>
  </si>
  <si>
    <t>I</t>
  </si>
  <si>
    <t>Y TẾ, DÂN SỐ VÀ GIA ĐÌNH</t>
  </si>
  <si>
    <t>a</t>
  </si>
  <si>
    <t>Dự án nhóm B</t>
  </si>
  <si>
    <t>Nâng cấp trang thiết bị y tế cho Bệnh viện Sản - Nhi An Giang</t>
  </si>
  <si>
    <t>Áo</t>
  </si>
  <si>
    <t>1024a/QĐ-UBND 16/5/2022</t>
  </si>
  <si>
    <t>16.500.000 EUR</t>
  </si>
  <si>
    <t>Biểu mẫu IV</t>
  </si>
  <si>
    <r>
      <rPr>
        <b/>
        <sz val="14"/>
        <rFont val="Times New Roman"/>
        <family val="1"/>
      </rPr>
      <t xml:space="preserve">CHI TIẾT TÌNH HÌNH THỰC HIỆN KẾ HOẠCH ĐẦU TƯ CÔNG NĂM 2023 VÀ DỰ KIẾN KẾ HOẠCH ĐẦU TƯ CÔNG NĂM 2024 </t>
    </r>
    <r>
      <rPr>
        <b/>
        <u/>
        <sz val="14"/>
        <rFont val="Times New Roman"/>
        <family val="1"/>
      </rPr>
      <t>VỐN TỪ NGUỒN THU HỢP PHÁP CỦA CÁC CƠ QUAN NHÀ NƯỚC,  ĐƠN VỊ SỰ NGHIỆP CÔNG LẬP
DÀNH ĐỂ ĐẦU TƯ THEO QUY ĐỊNH CỦA PHÁP LUẬT</t>
    </r>
  </si>
  <si>
    <t>Giải ngân từ 1/1/2023 đến 30/9/2023</t>
  </si>
  <si>
    <t>Trong đó: vốn từ nguồn thu hợp pháp</t>
  </si>
  <si>
    <r>
      <rPr>
        <b/>
        <sz val="14"/>
        <rFont val="Times New Roman"/>
        <family val="1"/>
      </rPr>
      <t xml:space="preserve">ĐẦU TƯ TỪ NGUỒN THU… </t>
    </r>
    <r>
      <rPr>
        <b/>
        <vertAlign val="superscript"/>
        <sz val="14"/>
        <rFont val="Times New Roman"/>
        <family val="1"/>
      </rPr>
      <t>(1)</t>
    </r>
  </si>
  <si>
    <t>Chuẩn bị đầu tư</t>
  </si>
  <si>
    <t>Dự án ...</t>
  </si>
  <si>
    <t>…</t>
  </si>
  <si>
    <t>………..</t>
  </si>
  <si>
    <t>II</t>
  </si>
  <si>
    <t>Các dự án hoàn thành, bàn giao, đưa vào sử dụng đến ngày 31/12/2023</t>
  </si>
  <si>
    <t>Dự án nhóm A</t>
  </si>
  <si>
    <t>b</t>
  </si>
  <si>
    <t>c</t>
  </si>
  <si>
    <t>Dự án nhóm C</t>
  </si>
  <si>
    <t>(3)</t>
  </si>
  <si>
    <t>Danh mục dự án dự kiến hoàn thành năm 2021</t>
  </si>
  <si>
    <t>Danh mục dự án chuyển tiếp</t>
  </si>
  <si>
    <t>Danh mục các dự án khởi công mới năm 2021</t>
  </si>
  <si>
    <t>(4)</t>
  </si>
  <si>
    <t>Các dự án khởi công mới năm 2024</t>
  </si>
  <si>
    <t>PHÂN LOẠI NHƯ TRÊN</t>
  </si>
  <si>
    <t>Ghi chú: (1) Báo cáo từng loại nguồn thu hợp pháp dành để đầu tư theo quy định của pháp luật</t>
  </si>
  <si>
    <t>Kế hoạch đầu tư công năm 2024 nguồn vốn ngân sách trung ương</t>
  </si>
  <si>
    <t>KH đầu tư công trung hạn giai đoạn 2021-2025 giải ngân năm 2021, năm 2022 và bố trí năm 2023</t>
  </si>
  <si>
    <t>Kế hoạch 2023 NSTW</t>
  </si>
  <si>
    <t>Dự kiến hoàn thành Năm 2025</t>
  </si>
  <si>
    <t>Ban QLDA ĐTXD Khu vực huyện Phú Tân</t>
  </si>
  <si>
    <t>1974/QĐ-UBND 05/12/2023</t>
  </si>
  <si>
    <r>
      <t>79864m</t>
    </r>
    <r>
      <rPr>
        <vertAlign val="superscript"/>
        <sz val="14"/>
        <rFont val="Times New Roman"/>
        <family val="1"/>
      </rPr>
      <t>2</t>
    </r>
  </si>
  <si>
    <t>(Đính kèm Quyết định số       /QĐ-UBND ngày        tháng  12  năm 2023 của Ủy ban nhân dân tỉnh An Giang)</t>
  </si>
  <si>
    <t>KẾ HOẠCH ĐẦU TƯ CÔNG NĂM 2024
NGUỒN VỐN NGÂN SÁCH TRUNG ƯƠNG TRONG NƯỚC</t>
  </si>
  <si>
    <t>KẾ HOẠCH ĐẦU TƯ CÔNG NĂM 2024
NGUỒN VỐN NGÂN SÁCH TRUNG ƯƠNG NGOÀI NƯỚC</t>
  </si>
  <si>
    <t>BQLDA ĐTXD khu vực thị xã Tịnh Biên</t>
  </si>
  <si>
    <t>Kế hoạch 2021 NSTW</t>
  </si>
  <si>
    <t>Kế hoạch 2022 NSTW</t>
  </si>
  <si>
    <t>Lũy kế bố trí kế hoạch đầu tư công trung hạn giai đoạn 2021-2023 nguồn NSTW đến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</si>
</sst>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\ _₫_-;\-* #,##0.00\ _₫_-;_-* &quot;-&quot;??\ _₫_-;_-@_-"/>
    <numFmt numFmtId="165" formatCode="_-* #,##0.00\ _V_N_D_-;\-* #,##0.00\ _V_N_D_-;_-* &quot;-&quot;??\ _V_N_D_-;_-@_-"/>
    <numFmt numFmtId="166" formatCode="_-* #,##0\ _D_M_-;\-* #,##0\ _D_M_-;_-* &quot;-&quot;\ _D_M_-;_-@_-"/>
    <numFmt numFmtId="167" formatCode="_(* #,##0_);_(* \(#,##0\);_(* &quot;-&quot;??_);_(@_)"/>
    <numFmt numFmtId="168" formatCode="#,##0;[Red]#,##0"/>
  </numFmts>
  <fonts count="50">
    <font>
      <sz val="11"/>
      <color theme="1"/>
      <name val="Calibri"/>
      <scheme val="minor"/>
    </font>
    <font>
      <i/>
      <sz val="14"/>
      <name val="Times New Roman"/>
      <family val="1"/>
    </font>
    <font>
      <sz val="14"/>
      <color indexed="9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  <font>
      <sz val="14"/>
      <color indexed="8"/>
      <name val="Calibri"/>
      <family val="2"/>
    </font>
    <font>
      <b/>
      <sz val="18"/>
      <name val="Times New Roman"/>
      <family val="1"/>
    </font>
    <font>
      <b/>
      <sz val="24"/>
      <name val="Times New Roman"/>
      <family val="1"/>
    </font>
    <font>
      <i/>
      <sz val="20"/>
      <name val="Times New Roman"/>
      <family val="1"/>
    </font>
    <font>
      <i/>
      <sz val="16"/>
      <name val="Times New Roman"/>
      <family val="1"/>
    </font>
    <font>
      <b/>
      <sz val="16"/>
      <name val="Times New Roman"/>
      <family val="1"/>
    </font>
    <font>
      <sz val="14"/>
      <color theme="1"/>
      <name val="Times New Roman"/>
      <family val="1"/>
    </font>
    <font>
      <sz val="14"/>
      <name val="Calibri"/>
      <family val="2"/>
    </font>
    <font>
      <sz val="11"/>
      <name val="Calibri"/>
      <family val="2"/>
      <scheme val="minor"/>
    </font>
    <font>
      <sz val="14"/>
      <color indexed="8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.VnTime"/>
    </font>
    <font>
      <sz val="12"/>
      <color indexed="8"/>
      <name val="Calibri"/>
      <family val="2"/>
    </font>
    <font>
      <sz val="14"/>
      <name val="Times New Roman"/>
      <family val="1"/>
    </font>
    <font>
      <sz val="11"/>
      <color indexed="8"/>
      <name val="Helvetica Neue"/>
    </font>
    <font>
      <sz val="12"/>
      <name val="VNI-Times"/>
    </font>
    <font>
      <sz val="11"/>
      <color theme="1"/>
      <name val="Times New Roman"/>
      <family val="1"/>
    </font>
    <font>
      <b/>
      <u/>
      <sz val="14"/>
      <name val="Times New Roman"/>
      <family val="1"/>
    </font>
    <font>
      <b/>
      <vertAlign val="superscript"/>
      <sz val="14"/>
      <name val="Times New Roman"/>
      <family val="1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.VnTime"/>
      <family val="2"/>
    </font>
    <font>
      <sz val="12"/>
      <color indexed="8"/>
      <name val="Calibri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8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vertAlign val="superscript"/>
      <sz val="14"/>
      <name val="Times New Roman"/>
      <family val="1"/>
    </font>
    <font>
      <i/>
      <sz val="18"/>
      <name val="Times New Roman"/>
      <family val="1"/>
    </font>
    <font>
      <b/>
      <sz val="22"/>
      <name val="Times New Roman"/>
      <family val="1"/>
    </font>
    <font>
      <i/>
      <sz val="20"/>
      <name val="Times New Roman"/>
      <family val="1"/>
    </font>
    <font>
      <b/>
      <sz val="24"/>
      <name val="Times New Roman"/>
      <family val="1"/>
    </font>
    <font>
      <i/>
      <sz val="14"/>
      <name val="Times New Roman"/>
      <family val="1"/>
    </font>
    <font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65">
    <xf numFmtId="0" fontId="0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3" fillId="0" borderId="0"/>
    <xf numFmtId="0" fontId="23" fillId="0" borderId="0"/>
    <xf numFmtId="0" fontId="29" fillId="0" borderId="0"/>
    <xf numFmtId="0" fontId="20" fillId="0" borderId="0"/>
    <xf numFmtId="0" fontId="20" fillId="0" borderId="0"/>
    <xf numFmtId="0" fontId="20" fillId="0" borderId="0"/>
    <xf numFmtId="0" fontId="24" fillId="0" borderId="0" applyNumberFormat="0" applyFill="0" applyBorder="0" applyProtection="0">
      <alignment vertical="top"/>
    </xf>
    <xf numFmtId="0" fontId="25" fillId="0" borderId="0"/>
    <xf numFmtId="0" fontId="3" fillId="0" borderId="0"/>
    <xf numFmtId="0" fontId="21" fillId="0" borderId="0"/>
    <xf numFmtId="0" fontId="29" fillId="0" borderId="0"/>
    <xf numFmtId="0" fontId="3" fillId="0" borderId="0"/>
    <xf numFmtId="0" fontId="19" fillId="0" borderId="0"/>
    <xf numFmtId="0" fontId="26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0" fillId="0" borderId="0"/>
    <xf numFmtId="0" fontId="30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0" fillId="0" borderId="0"/>
    <xf numFmtId="0" fontId="36" fillId="0" borderId="0"/>
    <xf numFmtId="0" fontId="39" fillId="0" borderId="0"/>
    <xf numFmtId="0" fontId="30" fillId="0" borderId="0"/>
    <xf numFmtId="0" fontId="34" fillId="0" borderId="0"/>
    <xf numFmtId="0" fontId="38" fillId="0" borderId="0"/>
    <xf numFmtId="0" fontId="30" fillId="0" borderId="0"/>
    <xf numFmtId="0" fontId="35" fillId="0" borderId="0"/>
    <xf numFmtId="9" fontId="35" fillId="0" borderId="0" applyFont="0" applyFill="0" applyBorder="0" applyAlignment="0" applyProtection="0"/>
  </cellStyleXfs>
  <cellXfs count="284">
    <xf numFmtId="0" fontId="0" fillId="0" borderId="0" xfId="0"/>
    <xf numFmtId="1" fontId="1" fillId="0" borderId="0" xfId="32" applyNumberFormat="1" applyFont="1" applyFill="1" applyAlignment="1">
      <alignment vertical="center"/>
    </xf>
    <xf numFmtId="1" fontId="2" fillId="0" borderId="0" xfId="32" applyNumberFormat="1" applyFont="1" applyFill="1" applyAlignment="1">
      <alignment vertical="center"/>
    </xf>
    <xf numFmtId="3" fontId="3" fillId="0" borderId="0" xfId="32" applyNumberFormat="1" applyFont="1" applyBorder="1" applyAlignment="1">
      <alignment horizontal="center" vertical="center" wrapText="1"/>
    </xf>
    <xf numFmtId="3" fontId="3" fillId="0" borderId="0" xfId="32" applyNumberFormat="1" applyFont="1" applyFill="1" applyBorder="1" applyAlignment="1">
      <alignment vertical="center" wrapText="1"/>
    </xf>
    <xf numFmtId="1" fontId="4" fillId="0" borderId="0" xfId="32" applyNumberFormat="1" applyFont="1" applyFill="1" applyAlignment="1">
      <alignment vertical="center"/>
    </xf>
    <xf numFmtId="1" fontId="5" fillId="0" borderId="0" xfId="32" applyNumberFormat="1" applyFont="1" applyFill="1" applyAlignment="1">
      <alignment vertical="center"/>
    </xf>
    <xf numFmtId="49" fontId="3" fillId="0" borderId="0" xfId="32" applyNumberFormat="1" applyFont="1" applyFill="1" applyAlignment="1">
      <alignment horizontal="center" vertical="center"/>
    </xf>
    <xf numFmtId="1" fontId="3" fillId="0" borderId="0" xfId="32" applyNumberFormat="1" applyFont="1" applyFill="1" applyAlignment="1">
      <alignment vertical="center" wrapText="1"/>
    </xf>
    <xf numFmtId="1" fontId="3" fillId="0" borderId="0" xfId="32" applyNumberFormat="1" applyFont="1" applyFill="1" applyAlignment="1">
      <alignment horizontal="center" vertical="center" wrapText="1"/>
    </xf>
    <xf numFmtId="1" fontId="3" fillId="0" borderId="0" xfId="32" applyNumberFormat="1" applyFont="1" applyFill="1" applyAlignment="1">
      <alignment horizontal="right" vertical="center"/>
    </xf>
    <xf numFmtId="1" fontId="3" fillId="0" borderId="0" xfId="32" applyNumberFormat="1" applyFont="1" applyFill="1" applyAlignment="1">
      <alignment vertical="center"/>
    </xf>
    <xf numFmtId="49" fontId="4" fillId="0" borderId="0" xfId="32" applyNumberFormat="1" applyFont="1" applyFill="1" applyAlignment="1">
      <alignment vertical="center"/>
    </xf>
    <xf numFmtId="3" fontId="3" fillId="0" borderId="2" xfId="32" applyNumberFormat="1" applyFont="1" applyFill="1" applyBorder="1" applyAlignment="1">
      <alignment horizontal="center" vertical="center" wrapText="1"/>
    </xf>
    <xf numFmtId="0" fontId="3" fillId="0" borderId="2" xfId="32" applyNumberFormat="1" applyFont="1" applyFill="1" applyBorder="1" applyAlignment="1">
      <alignment horizontal="center" vertical="center" wrapText="1"/>
    </xf>
    <xf numFmtId="49" fontId="3" fillId="0" borderId="6" xfId="32" applyNumberFormat="1" applyFont="1" applyFill="1" applyBorder="1" applyAlignment="1">
      <alignment horizontal="center" vertical="center" wrapText="1"/>
    </xf>
    <xf numFmtId="3" fontId="4" fillId="0" borderId="6" xfId="32" applyNumberFormat="1" applyFont="1" applyFill="1" applyBorder="1" applyAlignment="1">
      <alignment horizontal="center" vertical="center" wrapText="1"/>
    </xf>
    <xf numFmtId="3" fontId="3" fillId="0" borderId="6" xfId="32" applyNumberFormat="1" applyFont="1" applyFill="1" applyBorder="1" applyAlignment="1">
      <alignment horizontal="center" vertical="center" wrapText="1"/>
    </xf>
    <xf numFmtId="49" fontId="4" fillId="0" borderId="7" xfId="32" applyNumberFormat="1" applyFont="1" applyFill="1" applyBorder="1" applyAlignment="1">
      <alignment horizontal="center" vertical="center" wrapText="1"/>
    </xf>
    <xf numFmtId="1" fontId="4" fillId="0" borderId="7" xfId="32" applyNumberFormat="1" applyFont="1" applyFill="1" applyBorder="1" applyAlignment="1">
      <alignment horizontal="left" vertical="center" wrapText="1"/>
    </xf>
    <xf numFmtId="3" fontId="3" fillId="0" borderId="7" xfId="32" applyNumberFormat="1" applyFont="1" applyFill="1" applyBorder="1" applyAlignment="1">
      <alignment horizontal="center" vertical="center" wrapText="1"/>
    </xf>
    <xf numFmtId="1" fontId="4" fillId="0" borderId="7" xfId="32" applyNumberFormat="1" applyFont="1" applyFill="1" applyBorder="1" applyAlignment="1">
      <alignment horizontal="center" vertical="center"/>
    </xf>
    <xf numFmtId="1" fontId="3" fillId="0" borderId="7" xfId="32" applyNumberFormat="1" applyFont="1" applyFill="1" applyBorder="1" applyAlignment="1">
      <alignment horizontal="center" vertical="center"/>
    </xf>
    <xf numFmtId="1" fontId="3" fillId="0" borderId="7" xfId="32" applyNumberFormat="1" applyFont="1" applyFill="1" applyBorder="1" applyAlignment="1">
      <alignment vertical="center" wrapText="1"/>
    </xf>
    <xf numFmtId="49" fontId="4" fillId="0" borderId="7" xfId="32" applyNumberFormat="1" applyFont="1" applyFill="1" applyBorder="1" applyAlignment="1">
      <alignment horizontal="center" vertical="center"/>
    </xf>
    <xf numFmtId="1" fontId="4" fillId="0" borderId="7" xfId="32" applyNumberFormat="1" applyFont="1" applyFill="1" applyBorder="1" applyAlignment="1">
      <alignment vertical="center" wrapText="1"/>
    </xf>
    <xf numFmtId="1" fontId="4" fillId="0" borderId="7" xfId="32" applyNumberFormat="1" applyFont="1" applyFill="1" applyBorder="1" applyAlignment="1">
      <alignment horizontal="center" vertical="center" wrapText="1"/>
    </xf>
    <xf numFmtId="1" fontId="4" fillId="0" borderId="7" xfId="32" applyNumberFormat="1" applyFont="1" applyFill="1" applyBorder="1" applyAlignment="1">
      <alignment horizontal="right" vertical="center"/>
    </xf>
    <xf numFmtId="49" fontId="5" fillId="0" borderId="7" xfId="32" applyNumberFormat="1" applyFont="1" applyFill="1" applyBorder="1" applyAlignment="1">
      <alignment horizontal="center" vertical="center"/>
    </xf>
    <xf numFmtId="1" fontId="5" fillId="0" borderId="7" xfId="32" applyNumberFormat="1" applyFont="1" applyFill="1" applyBorder="1" applyAlignment="1">
      <alignment vertical="center" wrapText="1"/>
    </xf>
    <xf numFmtId="1" fontId="5" fillId="0" borderId="7" xfId="32" applyNumberFormat="1" applyFont="1" applyFill="1" applyBorder="1" applyAlignment="1">
      <alignment horizontal="center" vertical="center" wrapText="1"/>
    </xf>
    <xf numFmtId="1" fontId="5" fillId="0" borderId="7" xfId="32" applyNumberFormat="1" applyFont="1" applyFill="1" applyBorder="1" applyAlignment="1">
      <alignment horizontal="right" vertical="center"/>
    </xf>
    <xf numFmtId="49" fontId="3" fillId="0" borderId="7" xfId="32" applyNumberFormat="1" applyFont="1" applyFill="1" applyBorder="1" applyAlignment="1">
      <alignment horizontal="center" vertical="center"/>
    </xf>
    <xf numFmtId="1" fontId="3" fillId="0" borderId="7" xfId="32" applyNumberFormat="1" applyFont="1" applyFill="1" applyBorder="1" applyAlignment="1">
      <alignment horizontal="center" vertical="center" wrapText="1"/>
    </xf>
    <xf numFmtId="1" fontId="3" fillId="0" borderId="7" xfId="32" applyNumberFormat="1" applyFont="1" applyFill="1" applyBorder="1" applyAlignment="1">
      <alignment horizontal="right" vertical="center"/>
    </xf>
    <xf numFmtId="1" fontId="4" fillId="0" borderId="0" xfId="32" applyNumberFormat="1" applyFont="1" applyFill="1" applyAlignment="1">
      <alignment horizontal="right" vertical="center"/>
    </xf>
    <xf numFmtId="3" fontId="1" fillId="0" borderId="2" xfId="32" applyNumberFormat="1" applyFont="1" applyBorder="1" applyAlignment="1">
      <alignment horizontal="center" vertical="center" wrapText="1"/>
    </xf>
    <xf numFmtId="3" fontId="1" fillId="0" borderId="2" xfId="32" applyNumberFormat="1" applyFont="1" applyFill="1" applyBorder="1" applyAlignment="1">
      <alignment horizontal="center" vertical="center" wrapText="1"/>
    </xf>
    <xf numFmtId="49" fontId="3" fillId="0" borderId="18" xfId="32" applyNumberFormat="1" applyFont="1" applyFill="1" applyBorder="1" applyAlignment="1">
      <alignment horizontal="center" vertical="center"/>
    </xf>
    <xf numFmtId="1" fontId="4" fillId="0" borderId="18" xfId="32" applyNumberFormat="1" applyFont="1" applyFill="1" applyBorder="1" applyAlignment="1">
      <alignment vertical="center" wrapText="1"/>
    </xf>
    <xf numFmtId="1" fontId="3" fillId="0" borderId="18" xfId="32" applyNumberFormat="1" applyFont="1" applyFill="1" applyBorder="1" applyAlignment="1">
      <alignment horizontal="center" vertical="center" wrapText="1"/>
    </xf>
    <xf numFmtId="1" fontId="3" fillId="0" borderId="18" xfId="32" applyNumberFormat="1" applyFont="1" applyFill="1" applyBorder="1" applyAlignment="1">
      <alignment horizontal="right" vertical="center"/>
    </xf>
    <xf numFmtId="49" fontId="3" fillId="0" borderId="5" xfId="32" applyNumberFormat="1" applyFont="1" applyFill="1" applyBorder="1" applyAlignment="1">
      <alignment horizontal="center" vertical="center"/>
    </xf>
    <xf numFmtId="1" fontId="3" fillId="0" borderId="5" xfId="32" applyNumberFormat="1" applyFont="1" applyFill="1" applyBorder="1" applyAlignment="1">
      <alignment vertical="center" wrapText="1"/>
    </xf>
    <xf numFmtId="1" fontId="3" fillId="0" borderId="5" xfId="32" applyNumberFormat="1" applyFont="1" applyFill="1" applyBorder="1" applyAlignment="1">
      <alignment horizontal="center" vertical="center" wrapText="1"/>
    </xf>
    <xf numFmtId="1" fontId="3" fillId="0" borderId="5" xfId="32" applyNumberFormat="1" applyFont="1" applyFill="1" applyBorder="1" applyAlignment="1">
      <alignment horizontal="right" vertical="center"/>
    </xf>
    <xf numFmtId="1" fontId="3" fillId="0" borderId="0" xfId="32" applyNumberFormat="1" applyFont="1" applyFill="1" applyAlignment="1">
      <alignment horizontal="center" vertical="center"/>
    </xf>
    <xf numFmtId="49" fontId="3" fillId="0" borderId="0" xfId="32" applyNumberFormat="1" applyFont="1" applyFill="1" applyAlignment="1">
      <alignment vertical="center"/>
    </xf>
    <xf numFmtId="3" fontId="4" fillId="0" borderId="0" xfId="32" applyNumberFormat="1" applyFont="1" applyFill="1" applyBorder="1" applyAlignment="1">
      <alignment vertical="center" wrapText="1"/>
    </xf>
    <xf numFmtId="3" fontId="4" fillId="0" borderId="6" xfId="32" applyNumberFormat="1" applyFont="1" applyFill="1" applyBorder="1" applyAlignment="1">
      <alignment horizontal="right" vertical="center" wrapText="1"/>
    </xf>
    <xf numFmtId="3" fontId="4" fillId="0" borderId="7" xfId="32" applyNumberFormat="1" applyFont="1" applyBorder="1" applyAlignment="1">
      <alignment horizontal="center" vertical="center" wrapText="1"/>
    </xf>
    <xf numFmtId="3" fontId="4" fillId="0" borderId="7" xfId="32" applyNumberFormat="1" applyFont="1" applyBorder="1" applyAlignment="1">
      <alignment horizontal="left" vertical="center" wrapText="1"/>
    </xf>
    <xf numFmtId="167" fontId="4" fillId="0" borderId="7" xfId="1" applyNumberFormat="1" applyFont="1" applyFill="1" applyBorder="1" applyAlignment="1">
      <alignment horizontal="center" vertical="center" wrapText="1"/>
    </xf>
    <xf numFmtId="49" fontId="4" fillId="0" borderId="7" xfId="32" applyNumberFormat="1" applyFont="1" applyBorder="1" applyAlignment="1">
      <alignment horizontal="center" vertical="center"/>
    </xf>
    <xf numFmtId="1" fontId="4" fillId="0" borderId="7" xfId="32" applyNumberFormat="1" applyFont="1" applyBorder="1" applyAlignment="1">
      <alignment horizontal="left" vertical="center" wrapText="1"/>
    </xf>
    <xf numFmtId="1" fontId="3" fillId="0" borderId="7" xfId="32" applyNumberFormat="1" applyFont="1" applyBorder="1" applyAlignment="1">
      <alignment vertical="center"/>
    </xf>
    <xf numFmtId="167" fontId="4" fillId="0" borderId="7" xfId="1" applyNumberFormat="1" applyFont="1" applyFill="1" applyBorder="1" applyAlignment="1">
      <alignment vertical="center"/>
    </xf>
    <xf numFmtId="49" fontId="5" fillId="0" borderId="7" xfId="32" applyNumberFormat="1" applyFont="1" applyBorder="1" applyAlignment="1">
      <alignment horizontal="center" vertical="center"/>
    </xf>
    <xf numFmtId="1" fontId="5" fillId="0" borderId="7" xfId="32" applyNumberFormat="1" applyFont="1" applyBorder="1" applyAlignment="1">
      <alignment vertical="center" wrapText="1"/>
    </xf>
    <xf numFmtId="1" fontId="1" fillId="0" borderId="7" xfId="32" applyNumberFormat="1" applyFont="1" applyBorder="1" applyAlignment="1">
      <alignment horizontal="center" vertical="center" wrapText="1"/>
    </xf>
    <xf numFmtId="167" fontId="5" fillId="0" borderId="7" xfId="1" applyNumberFormat="1" applyFont="1" applyFill="1" applyBorder="1" applyAlignment="1">
      <alignment horizontal="right" vertical="center"/>
    </xf>
    <xf numFmtId="1" fontId="5" fillId="0" borderId="7" xfId="32" applyNumberFormat="1" applyFont="1" applyBorder="1" applyAlignment="1">
      <alignment horizontal="center" vertical="center" wrapText="1"/>
    </xf>
    <xf numFmtId="49" fontId="3" fillId="0" borderId="7" xfId="32" applyNumberFormat="1" applyFont="1" applyBorder="1" applyAlignment="1">
      <alignment horizontal="center" vertical="center"/>
    </xf>
    <xf numFmtId="1" fontId="3" fillId="0" borderId="7" xfId="32" applyNumberFormat="1" applyFont="1" applyBorder="1" applyAlignment="1">
      <alignment vertical="center" wrapText="1"/>
    </xf>
    <xf numFmtId="1" fontId="3" fillId="0" borderId="7" xfId="32" applyNumberFormat="1" applyFont="1" applyBorder="1" applyAlignment="1">
      <alignment horizontal="center" vertical="center" wrapText="1"/>
    </xf>
    <xf numFmtId="167" fontId="3" fillId="0" borderId="7" xfId="10" applyNumberFormat="1" applyFont="1" applyFill="1" applyBorder="1" applyAlignment="1">
      <alignment horizontal="right" vertical="center" wrapText="1"/>
    </xf>
    <xf numFmtId="3" fontId="4" fillId="0" borderId="18" xfId="32" applyNumberFormat="1" applyFont="1" applyFill="1" applyBorder="1" applyAlignment="1">
      <alignment horizontal="center" vertical="center" wrapText="1"/>
    </xf>
    <xf numFmtId="3" fontId="4" fillId="0" borderId="7" xfId="32" applyNumberFormat="1" applyFont="1" applyFill="1" applyBorder="1" applyAlignment="1">
      <alignment horizontal="center" vertical="center" wrapText="1"/>
    </xf>
    <xf numFmtId="3" fontId="5" fillId="0" borderId="7" xfId="32" applyNumberFormat="1" applyFont="1" applyFill="1" applyBorder="1" applyAlignment="1">
      <alignment horizontal="center" vertical="center" wrapText="1"/>
    </xf>
    <xf numFmtId="167" fontId="3" fillId="0" borderId="7" xfId="1" applyNumberFormat="1" applyFont="1" applyFill="1" applyBorder="1" applyAlignment="1">
      <alignment horizontal="right" vertical="center"/>
    </xf>
    <xf numFmtId="1" fontId="3" fillId="0" borderId="7" xfId="32" applyNumberFormat="1" applyFont="1" applyBorder="1" applyAlignment="1">
      <alignment horizontal="right" vertical="center"/>
    </xf>
    <xf numFmtId="0" fontId="0" fillId="0" borderId="0" xfId="0" applyFont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9" fontId="15" fillId="0" borderId="2" xfId="0" applyNumberFormat="1" applyFont="1" applyBorder="1" applyAlignment="1">
      <alignment vertical="center" wrapText="1"/>
    </xf>
    <xf numFmtId="49" fontId="17" fillId="0" borderId="2" xfId="0" applyNumberFormat="1" applyFont="1" applyBorder="1" applyAlignment="1">
      <alignment vertical="center" wrapText="1"/>
    </xf>
    <xf numFmtId="0" fontId="12" fillId="0" borderId="0" xfId="0" applyFont="1" applyAlignment="1">
      <alignment vertical="center" wrapText="1" readingOrder="1"/>
    </xf>
    <xf numFmtId="0" fontId="17" fillId="0" borderId="0" xfId="0" applyFont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5" fillId="0" borderId="2" xfId="0" quotePrefix="1" applyFont="1" applyBorder="1" applyAlignment="1">
      <alignment horizontal="center" vertical="center" wrapText="1"/>
    </xf>
    <xf numFmtId="49" fontId="15" fillId="0" borderId="2" xfId="0" quotePrefix="1" applyNumberFormat="1" applyFont="1" applyBorder="1" applyAlignment="1">
      <alignment vertical="center" wrapText="1"/>
    </xf>
    <xf numFmtId="3" fontId="4" fillId="0" borderId="7" xfId="32" quotePrefix="1" applyNumberFormat="1" applyFont="1" applyBorder="1" applyAlignment="1">
      <alignment horizontal="center" vertical="center" wrapText="1"/>
    </xf>
    <xf numFmtId="167" fontId="3" fillId="0" borderId="7" xfId="10" quotePrefix="1" applyNumberFormat="1" applyFont="1" applyFill="1" applyBorder="1" applyAlignment="1">
      <alignment horizontal="center" vertical="center" wrapText="1"/>
    </xf>
    <xf numFmtId="1" fontId="3" fillId="0" borderId="7" xfId="32" quotePrefix="1" applyNumberFormat="1" applyFont="1" applyFill="1" applyBorder="1" applyAlignment="1">
      <alignment vertical="center" wrapText="1"/>
    </xf>
    <xf numFmtId="1" fontId="30" fillId="2" borderId="7" xfId="32" applyNumberFormat="1" applyFont="1" applyFill="1" applyBorder="1" applyAlignment="1">
      <alignment vertical="center" wrapText="1"/>
    </xf>
    <xf numFmtId="49" fontId="32" fillId="2" borderId="19" xfId="32" applyNumberFormat="1" applyFont="1" applyFill="1" applyBorder="1" applyAlignment="1">
      <alignment horizontal="center" vertical="center" wrapText="1"/>
    </xf>
    <xf numFmtId="1" fontId="32" fillId="2" borderId="7" xfId="32" applyNumberFormat="1" applyFont="1" applyFill="1" applyBorder="1" applyAlignment="1">
      <alignment vertical="center" wrapText="1"/>
    </xf>
    <xf numFmtId="3" fontId="30" fillId="2" borderId="19" xfId="32" applyNumberFormat="1" applyFont="1" applyFill="1" applyBorder="1" applyAlignment="1">
      <alignment horizontal="center" vertical="center" wrapText="1"/>
    </xf>
    <xf numFmtId="3" fontId="32" fillId="2" borderId="19" xfId="32" applyNumberFormat="1" applyFont="1" applyFill="1" applyBorder="1" applyAlignment="1">
      <alignment horizontal="right" vertical="center" wrapText="1"/>
    </xf>
    <xf numFmtId="3" fontId="30" fillId="2" borderId="0" xfId="32" applyNumberFormat="1" applyFont="1" applyFill="1" applyBorder="1" applyAlignment="1">
      <alignment vertical="center" wrapText="1"/>
    </xf>
    <xf numFmtId="3" fontId="30" fillId="2" borderId="7" xfId="32" applyNumberFormat="1" applyFont="1" applyFill="1" applyBorder="1" applyAlignment="1">
      <alignment horizontal="right" vertical="center" wrapText="1"/>
    </xf>
    <xf numFmtId="3" fontId="33" fillId="2" borderId="7" xfId="32" applyNumberFormat="1" applyFont="1" applyFill="1" applyBorder="1" applyAlignment="1">
      <alignment horizontal="right" vertical="center"/>
    </xf>
    <xf numFmtId="49" fontId="30" fillId="2" borderId="7" xfId="32" applyNumberFormat="1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 wrapText="1"/>
    </xf>
    <xf numFmtId="1" fontId="30" fillId="2" borderId="7" xfId="32" applyNumberFormat="1" applyFont="1" applyFill="1" applyBorder="1" applyAlignment="1">
      <alignment horizontal="right" vertical="center"/>
    </xf>
    <xf numFmtId="49" fontId="32" fillId="2" borderId="7" xfId="32" applyNumberFormat="1" applyFont="1" applyFill="1" applyBorder="1" applyAlignment="1">
      <alignment horizontal="center" vertical="center"/>
    </xf>
    <xf numFmtId="1" fontId="30" fillId="2" borderId="7" xfId="32" applyNumberFormat="1" applyFont="1" applyFill="1" applyBorder="1" applyAlignment="1">
      <alignment horizontal="center" vertical="center" wrapText="1"/>
    </xf>
    <xf numFmtId="1" fontId="30" fillId="2" borderId="7" xfId="32" quotePrefix="1" applyNumberFormat="1" applyFont="1" applyFill="1" applyBorder="1" applyAlignment="1">
      <alignment horizontal="center" vertical="center" wrapText="1"/>
    </xf>
    <xf numFmtId="1" fontId="33" fillId="2" borderId="7" xfId="32" applyNumberFormat="1" applyFont="1" applyFill="1" applyBorder="1" applyAlignment="1">
      <alignment horizontal="right" vertical="center"/>
    </xf>
    <xf numFmtId="3" fontId="30" fillId="2" borderId="7" xfId="1" applyNumberFormat="1" applyFont="1" applyFill="1" applyBorder="1" applyAlignment="1">
      <alignment horizontal="right" vertical="center"/>
    </xf>
    <xf numFmtId="3" fontId="30" fillId="2" borderId="7" xfId="32" applyNumberFormat="1" applyFont="1" applyFill="1" applyBorder="1" applyAlignment="1">
      <alignment horizontal="right" vertical="center"/>
    </xf>
    <xf numFmtId="3" fontId="3" fillId="0" borderId="2" xfId="32" applyNumberFormat="1" applyFont="1" applyFill="1" applyBorder="1" applyAlignment="1">
      <alignment horizontal="center" vertical="center" wrapText="1"/>
    </xf>
    <xf numFmtId="49" fontId="4" fillId="2" borderId="7" xfId="32" applyNumberFormat="1" applyFont="1" applyFill="1" applyBorder="1" applyAlignment="1">
      <alignment horizontal="center" vertical="center"/>
    </xf>
    <xf numFmtId="1" fontId="4" fillId="2" borderId="7" xfId="32" applyNumberFormat="1" applyFont="1" applyFill="1" applyBorder="1" applyAlignment="1">
      <alignment vertical="center" wrapText="1"/>
    </xf>
    <xf numFmtId="1" fontId="3" fillId="2" borderId="7" xfId="32" applyNumberFormat="1" applyFont="1" applyFill="1" applyBorder="1" applyAlignment="1">
      <alignment horizontal="center" vertical="center" wrapText="1"/>
    </xf>
    <xf numFmtId="3" fontId="32" fillId="2" borderId="7" xfId="32" applyNumberFormat="1" applyFont="1" applyFill="1" applyBorder="1" applyAlignment="1">
      <alignment horizontal="right" vertical="center"/>
    </xf>
    <xf numFmtId="1" fontId="3" fillId="2" borderId="7" xfId="32" applyNumberFormat="1" applyFont="1" applyFill="1" applyBorder="1" applyAlignment="1">
      <alignment vertical="center" wrapText="1"/>
    </xf>
    <xf numFmtId="3" fontId="30" fillId="2" borderId="7" xfId="0" applyNumberFormat="1" applyFont="1" applyFill="1" applyBorder="1" applyAlignment="1">
      <alignment horizontal="right" vertical="center" wrapText="1"/>
    </xf>
    <xf numFmtId="1" fontId="3" fillId="2" borderId="7" xfId="32" applyNumberFormat="1" applyFont="1" applyFill="1" applyBorder="1" applyAlignment="1">
      <alignment horizontal="right" vertical="center"/>
    </xf>
    <xf numFmtId="3" fontId="4" fillId="2" borderId="7" xfId="32" applyNumberFormat="1" applyFont="1" applyFill="1" applyBorder="1" applyAlignment="1">
      <alignment horizontal="right" vertical="center"/>
    </xf>
    <xf numFmtId="1" fontId="3" fillId="2" borderId="7" xfId="32" applyNumberFormat="1" applyFont="1" applyFill="1" applyBorder="1" applyAlignment="1">
      <alignment horizontal="center" vertical="center"/>
    </xf>
    <xf numFmtId="1" fontId="30" fillId="2" borderId="7" xfId="63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" fontId="5" fillId="2" borderId="7" xfId="32" applyNumberFormat="1" applyFont="1" applyFill="1" applyBorder="1" applyAlignment="1">
      <alignment horizontal="right" vertical="center"/>
    </xf>
    <xf numFmtId="1" fontId="3" fillId="2" borderId="20" xfId="32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3" fontId="32" fillId="2" borderId="20" xfId="1" applyNumberFormat="1" applyFont="1" applyFill="1" applyBorder="1" applyAlignment="1">
      <alignment horizontal="right" vertical="center"/>
    </xf>
    <xf numFmtId="3" fontId="4" fillId="2" borderId="20" xfId="1" applyNumberFormat="1" applyFont="1" applyFill="1" applyBorder="1" applyAlignment="1">
      <alignment horizontal="right" vertical="center"/>
    </xf>
    <xf numFmtId="49" fontId="4" fillId="2" borderId="0" xfId="32" applyNumberFormat="1" applyFont="1" applyFill="1" applyAlignment="1">
      <alignment vertical="center"/>
    </xf>
    <xf numFmtId="1" fontId="5" fillId="2" borderId="0" xfId="32" applyNumberFormat="1" applyFont="1" applyFill="1" applyAlignment="1">
      <alignment vertical="center"/>
    </xf>
    <xf numFmtId="1" fontId="4" fillId="2" borderId="0" xfId="32" applyNumberFormat="1" applyFont="1" applyFill="1" applyAlignment="1">
      <alignment vertical="center"/>
    </xf>
    <xf numFmtId="1" fontId="4" fillId="2" borderId="0" xfId="32" applyNumberFormat="1" applyFont="1" applyFill="1" applyAlignment="1">
      <alignment horizontal="right" vertical="center"/>
    </xf>
    <xf numFmtId="1" fontId="3" fillId="2" borderId="0" xfId="32" applyNumberFormat="1" applyFont="1" applyFill="1" applyAlignment="1">
      <alignment horizontal="right" vertical="center"/>
    </xf>
    <xf numFmtId="1" fontId="1" fillId="2" borderId="0" xfId="32" applyNumberFormat="1" applyFont="1" applyFill="1" applyAlignment="1">
      <alignment vertical="center"/>
    </xf>
    <xf numFmtId="1" fontId="3" fillId="2" borderId="0" xfId="32" applyNumberFormat="1" applyFont="1" applyFill="1" applyAlignment="1">
      <alignment vertical="center"/>
    </xf>
    <xf numFmtId="1" fontId="10" fillId="2" borderId="0" xfId="32" applyNumberFormat="1" applyFont="1" applyFill="1" applyAlignment="1">
      <alignment horizontal="center" vertical="center" wrapText="1"/>
    </xf>
    <xf numFmtId="0" fontId="14" fillId="2" borderId="0" xfId="0" applyFont="1" applyFill="1"/>
    <xf numFmtId="3" fontId="3" fillId="2" borderId="0" xfId="32" applyNumberFormat="1" applyFont="1" applyFill="1" applyBorder="1" applyAlignment="1">
      <alignment horizontal="center" vertical="center" wrapText="1"/>
    </xf>
    <xf numFmtId="3" fontId="3" fillId="2" borderId="3" xfId="32" applyNumberFormat="1" applyFont="1" applyFill="1" applyBorder="1" applyAlignment="1">
      <alignment horizontal="center" vertical="center" wrapText="1"/>
    </xf>
    <xf numFmtId="3" fontId="1" fillId="2" borderId="4" xfId="32" applyNumberFormat="1" applyFont="1" applyFill="1" applyBorder="1" applyAlignment="1">
      <alignment horizontal="center" vertical="center" wrapText="1"/>
    </xf>
    <xf numFmtId="3" fontId="1" fillId="2" borderId="2" xfId="32" applyNumberFormat="1" applyFont="1" applyFill="1" applyBorder="1" applyAlignment="1">
      <alignment horizontal="center" vertical="center" wrapText="1"/>
    </xf>
    <xf numFmtId="3" fontId="1" fillId="2" borderId="5" xfId="32" applyNumberFormat="1" applyFont="1" applyFill="1" applyBorder="1" applyAlignment="1">
      <alignment horizontal="center" vertical="center" wrapText="1"/>
    </xf>
    <xf numFmtId="0" fontId="3" fillId="2" borderId="2" xfId="32" applyNumberFormat="1" applyFont="1" applyFill="1" applyBorder="1" applyAlignment="1">
      <alignment horizontal="center" vertical="center" wrapText="1"/>
    </xf>
    <xf numFmtId="3" fontId="3" fillId="2" borderId="2" xfId="32" applyNumberFormat="1" applyFont="1" applyFill="1" applyBorder="1" applyAlignment="1">
      <alignment horizontal="center" vertical="center" wrapText="1"/>
    </xf>
    <xf numFmtId="3" fontId="3" fillId="2" borderId="0" xfId="32" applyNumberFormat="1" applyFont="1" applyFill="1" applyBorder="1" applyAlignment="1">
      <alignment vertical="center" wrapText="1"/>
    </xf>
    <xf numFmtId="0" fontId="3" fillId="2" borderId="3" xfId="32" applyNumberFormat="1" applyFont="1" applyFill="1" applyBorder="1" applyAlignment="1">
      <alignment horizontal="center" vertical="center" wrapText="1"/>
    </xf>
    <xf numFmtId="3" fontId="32" fillId="2" borderId="6" xfId="32" applyNumberFormat="1" applyFont="1" applyFill="1" applyBorder="1" applyAlignment="1">
      <alignment horizontal="right" vertical="center" wrapText="1"/>
    </xf>
    <xf numFmtId="49" fontId="30" fillId="2" borderId="6" xfId="32" applyNumberFormat="1" applyFont="1" applyFill="1" applyBorder="1" applyAlignment="1">
      <alignment horizontal="center" vertical="center" wrapText="1"/>
    </xf>
    <xf numFmtId="3" fontId="31" fillId="2" borderId="6" xfId="32" applyNumberFormat="1" applyFont="1" applyFill="1" applyBorder="1" applyAlignment="1">
      <alignment horizontal="center" vertical="center" wrapText="1"/>
    </xf>
    <xf numFmtId="3" fontId="30" fillId="2" borderId="6" xfId="32" applyNumberFormat="1" applyFont="1" applyFill="1" applyBorder="1" applyAlignment="1">
      <alignment horizontal="center" vertical="center" wrapText="1"/>
    </xf>
    <xf numFmtId="49" fontId="3" fillId="2" borderId="19" xfId="32" applyNumberFormat="1" applyFont="1" applyFill="1" applyBorder="1" applyAlignment="1">
      <alignment horizontal="center" vertical="center" wrapText="1"/>
    </xf>
    <xf numFmtId="3" fontId="4" fillId="2" borderId="19" xfId="32" applyNumberFormat="1" applyFont="1" applyFill="1" applyBorder="1" applyAlignment="1">
      <alignment horizontal="center" vertical="center" wrapText="1"/>
    </xf>
    <xf numFmtId="3" fontId="3" fillId="2" borderId="19" xfId="32" applyNumberFormat="1" applyFont="1" applyFill="1" applyBorder="1" applyAlignment="1">
      <alignment horizontal="center" vertical="center" wrapText="1"/>
    </xf>
    <xf numFmtId="3" fontId="4" fillId="2" borderId="19" xfId="32" applyNumberFormat="1" applyFont="1" applyFill="1" applyBorder="1" applyAlignment="1">
      <alignment horizontal="right" vertical="center" wrapText="1"/>
    </xf>
    <xf numFmtId="1" fontId="4" fillId="2" borderId="7" xfId="32" applyNumberFormat="1" applyFont="1" applyFill="1" applyBorder="1" applyAlignment="1">
      <alignment horizontal="center" vertical="center"/>
    </xf>
    <xf numFmtId="1" fontId="32" fillId="2" borderId="7" xfId="32" applyNumberFormat="1" applyFont="1" applyFill="1" applyBorder="1" applyAlignment="1">
      <alignment horizontal="left" vertical="center" wrapText="1"/>
    </xf>
    <xf numFmtId="168" fontId="42" fillId="2" borderId="7" xfId="0" applyNumberFormat="1" applyFont="1" applyFill="1" applyBorder="1" applyAlignment="1">
      <alignment vertical="center" wrapText="1"/>
    </xf>
    <xf numFmtId="168" fontId="30" fillId="2" borderId="7" xfId="32" applyNumberFormat="1" applyFont="1" applyFill="1" applyBorder="1" applyAlignment="1">
      <alignment horizontal="center" vertical="center" wrapText="1"/>
    </xf>
    <xf numFmtId="1" fontId="30" fillId="2" borderId="0" xfId="32" applyNumberFormat="1" applyFont="1" applyFill="1" applyAlignment="1">
      <alignment vertical="center"/>
    </xf>
    <xf numFmtId="49" fontId="4" fillId="2" borderId="19" xfId="32" quotePrefix="1" applyNumberFormat="1" applyFont="1" applyFill="1" applyBorder="1" applyAlignment="1">
      <alignment horizontal="center" vertical="center" wrapText="1"/>
    </xf>
    <xf numFmtId="0" fontId="41" fillId="2" borderId="7" xfId="17" applyFont="1" applyFill="1" applyBorder="1" applyAlignment="1">
      <alignment vertical="center" wrapText="1"/>
    </xf>
    <xf numFmtId="168" fontId="3" fillId="2" borderId="7" xfId="0" applyNumberFormat="1" applyFont="1" applyFill="1" applyBorder="1" applyAlignment="1">
      <alignment horizontal="center" vertical="center" wrapText="1"/>
    </xf>
    <xf numFmtId="168" fontId="3" fillId="2" borderId="7" xfId="0" applyNumberFormat="1" applyFont="1" applyFill="1" applyBorder="1" applyAlignment="1">
      <alignment vertical="center" wrapText="1"/>
    </xf>
    <xf numFmtId="0" fontId="3" fillId="2" borderId="7" xfId="17" applyFont="1" applyFill="1" applyBorder="1" applyAlignment="1">
      <alignment horizontal="center" vertical="center" wrapText="1"/>
    </xf>
    <xf numFmtId="168" fontId="30" fillId="2" borderId="7" xfId="32" applyNumberFormat="1" applyFont="1" applyFill="1" applyBorder="1" applyAlignment="1">
      <alignment horizontal="right" vertical="center"/>
    </xf>
    <xf numFmtId="168" fontId="30" fillId="2" borderId="7" xfId="0" applyNumberFormat="1" applyFont="1" applyFill="1" applyBorder="1" applyAlignment="1">
      <alignment horizontal="right" vertical="center"/>
    </xf>
    <xf numFmtId="168" fontId="3" fillId="2" borderId="7" xfId="32" applyNumberFormat="1" applyFont="1" applyFill="1" applyBorder="1" applyAlignment="1">
      <alignment horizontal="center" vertical="center" wrapText="1"/>
    </xf>
    <xf numFmtId="1" fontId="4" fillId="2" borderId="7" xfId="32" applyNumberFormat="1" applyFont="1" applyFill="1" applyBorder="1" applyAlignment="1">
      <alignment horizontal="right" vertical="center"/>
    </xf>
    <xf numFmtId="168" fontId="41" fillId="2" borderId="7" xfId="0" applyNumberFormat="1" applyFont="1" applyFill="1" applyBorder="1" applyAlignment="1">
      <alignment vertical="center" wrapText="1"/>
    </xf>
    <xf numFmtId="168" fontId="32" fillId="2" borderId="7" xfId="32" applyNumberFormat="1" applyFont="1" applyFill="1" applyBorder="1" applyAlignment="1">
      <alignment horizontal="right" vertical="center"/>
    </xf>
    <xf numFmtId="168" fontId="30" fillId="2" borderId="7" xfId="0" applyNumberFormat="1" applyFont="1" applyFill="1" applyBorder="1" applyAlignment="1">
      <alignment horizontal="right" vertical="center" wrapText="1"/>
    </xf>
    <xf numFmtId="168" fontId="30" fillId="2" borderId="7" xfId="32" applyNumberFormat="1" applyFont="1" applyFill="1" applyBorder="1" applyAlignment="1">
      <alignment horizontal="right" vertical="center" wrapText="1"/>
    </xf>
    <xf numFmtId="49" fontId="4" fillId="2" borderId="7" xfId="32" applyNumberFormat="1" applyFont="1" applyFill="1" applyBorder="1" applyAlignment="1">
      <alignment horizontal="center" vertical="center" wrapText="1"/>
    </xf>
    <xf numFmtId="1" fontId="4" fillId="2" borderId="7" xfId="32" applyNumberFormat="1" applyFont="1" applyFill="1" applyBorder="1" applyAlignment="1">
      <alignment horizontal="left" vertical="center" wrapText="1"/>
    </xf>
    <xf numFmtId="3" fontId="3" fillId="2" borderId="7" xfId="32" applyNumberFormat="1" applyFont="1" applyFill="1" applyBorder="1" applyAlignment="1">
      <alignment horizontal="center" vertical="center" wrapText="1"/>
    </xf>
    <xf numFmtId="3" fontId="32" fillId="2" borderId="7" xfId="32" applyNumberFormat="1" applyFont="1" applyFill="1" applyBorder="1" applyAlignment="1">
      <alignment horizontal="right" vertical="center" wrapText="1"/>
    </xf>
    <xf numFmtId="3" fontId="4" fillId="2" borderId="7" xfId="32" applyNumberFormat="1" applyFont="1" applyFill="1" applyBorder="1" applyAlignment="1">
      <alignment horizontal="right" vertical="center" wrapText="1"/>
    </xf>
    <xf numFmtId="168" fontId="30" fillId="2" borderId="7" xfId="28" applyNumberFormat="1" applyFont="1" applyFill="1" applyBorder="1" applyAlignment="1">
      <alignment horizontal="right" vertical="center" wrapText="1"/>
    </xf>
    <xf numFmtId="168" fontId="30" fillId="2" borderId="7" xfId="28" applyNumberFormat="1" applyFont="1" applyFill="1" applyBorder="1" applyAlignment="1">
      <alignment horizontal="right" vertical="center"/>
    </xf>
    <xf numFmtId="3" fontId="30" fillId="2" borderId="7" xfId="35" applyNumberFormat="1" applyFont="1" applyFill="1" applyBorder="1" applyAlignment="1">
      <alignment horizontal="right" vertical="center"/>
    </xf>
    <xf numFmtId="3" fontId="30" fillId="2" borderId="7" xfId="63" applyNumberFormat="1" applyFont="1" applyFill="1" applyBorder="1" applyAlignment="1">
      <alignment horizontal="right" vertical="center" wrapText="1"/>
    </xf>
    <xf numFmtId="3" fontId="3" fillId="2" borderId="7" xfId="0" applyNumberFormat="1" applyFont="1" applyFill="1" applyBorder="1" applyAlignment="1">
      <alignment horizontal="left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49" fontId="4" fillId="2" borderId="18" xfId="32" applyNumberFormat="1" applyFont="1" applyFill="1" applyBorder="1" applyAlignment="1">
      <alignment horizontal="center" vertical="center"/>
    </xf>
    <xf numFmtId="1" fontId="4" fillId="2" borderId="18" xfId="32" applyNumberFormat="1" applyFont="1" applyFill="1" applyBorder="1" applyAlignment="1">
      <alignment horizontal="left" vertical="center" wrapText="1"/>
    </xf>
    <xf numFmtId="1" fontId="3" fillId="2" borderId="18" xfId="32" applyNumberFormat="1" applyFont="1" applyFill="1" applyBorder="1" applyAlignment="1">
      <alignment horizontal="center" vertical="center" wrapText="1"/>
    </xf>
    <xf numFmtId="1" fontId="3" fillId="2" borderId="18" xfId="32" applyNumberFormat="1" applyFont="1" applyFill="1" applyBorder="1" applyAlignment="1">
      <alignment horizontal="right" vertical="center"/>
    </xf>
    <xf numFmtId="49" fontId="3" fillId="2" borderId="0" xfId="32" applyNumberFormat="1" applyFont="1" applyFill="1" applyBorder="1" applyAlignment="1">
      <alignment horizontal="center" vertical="center"/>
    </xf>
    <xf numFmtId="1" fontId="3" fillId="2" borderId="0" xfId="32" applyNumberFormat="1" applyFont="1" applyFill="1" applyBorder="1" applyAlignment="1">
      <alignment vertical="center" wrapText="1"/>
    </xf>
    <xf numFmtId="1" fontId="3" fillId="2" borderId="0" xfId="32" applyNumberFormat="1" applyFont="1" applyFill="1" applyBorder="1" applyAlignment="1">
      <alignment horizontal="center" vertical="center" wrapText="1"/>
    </xf>
    <xf numFmtId="1" fontId="3" fillId="2" borderId="0" xfId="32" applyNumberFormat="1" applyFont="1" applyFill="1" applyBorder="1" applyAlignment="1">
      <alignment horizontal="right" vertical="center"/>
    </xf>
    <xf numFmtId="1" fontId="3" fillId="2" borderId="0" xfId="32" applyNumberFormat="1" applyFont="1" applyFill="1" applyBorder="1" applyAlignment="1">
      <alignment vertical="center"/>
    </xf>
    <xf numFmtId="49" fontId="3" fillId="2" borderId="0" xfId="32" applyNumberFormat="1" applyFont="1" applyFill="1" applyAlignment="1">
      <alignment horizontal="center" vertical="center"/>
    </xf>
    <xf numFmtId="1" fontId="3" fillId="2" borderId="0" xfId="32" applyNumberFormat="1" applyFont="1" applyFill="1" applyAlignment="1">
      <alignment horizontal="left" vertical="center" wrapText="1"/>
    </xf>
    <xf numFmtId="1" fontId="3" fillId="2" borderId="0" xfId="32" applyNumberFormat="1" applyFont="1" applyFill="1" applyAlignment="1">
      <alignment vertical="center" wrapText="1"/>
    </xf>
    <xf numFmtId="1" fontId="3" fillId="2" borderId="0" xfId="32" applyNumberFormat="1" applyFont="1" applyFill="1" applyAlignment="1">
      <alignment horizontal="center" vertical="center" wrapText="1"/>
    </xf>
    <xf numFmtId="49" fontId="3" fillId="2" borderId="0" xfId="32" applyNumberFormat="1" applyFont="1" applyFill="1" applyAlignment="1">
      <alignment vertical="center"/>
    </xf>
    <xf numFmtId="49" fontId="48" fillId="2" borderId="19" xfId="32" applyNumberFormat="1" applyFont="1" applyFill="1" applyBorder="1" applyAlignment="1">
      <alignment horizontal="center" vertical="center" wrapText="1"/>
    </xf>
    <xf numFmtId="1" fontId="48" fillId="2" borderId="7" xfId="32" applyNumberFormat="1" applyFont="1" applyFill="1" applyBorder="1" applyAlignment="1">
      <alignment vertical="center" wrapText="1"/>
    </xf>
    <xf numFmtId="3" fontId="48" fillId="2" borderId="19" xfId="32" applyNumberFormat="1" applyFont="1" applyFill="1" applyBorder="1" applyAlignment="1">
      <alignment horizontal="center" vertical="center" wrapText="1"/>
    </xf>
    <xf numFmtId="3" fontId="48" fillId="2" borderId="19" xfId="32" applyNumberFormat="1" applyFont="1" applyFill="1" applyBorder="1" applyAlignment="1">
      <alignment horizontal="right" vertical="center" wrapText="1"/>
    </xf>
    <xf numFmtId="3" fontId="48" fillId="2" borderId="0" xfId="32" applyNumberFormat="1" applyFont="1" applyFill="1" applyBorder="1" applyAlignment="1">
      <alignment vertical="center" wrapText="1"/>
    </xf>
    <xf numFmtId="4" fontId="48" fillId="2" borderId="0" xfId="32" applyNumberFormat="1" applyFont="1" applyFill="1" applyBorder="1" applyAlignment="1">
      <alignment vertical="center" wrapText="1"/>
    </xf>
    <xf numFmtId="1" fontId="11" fillId="0" borderId="0" xfId="32" applyNumberFormat="1" applyFont="1" applyFill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righ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" fontId="11" fillId="2" borderId="0" xfId="32" applyNumberFormat="1" applyFont="1" applyFill="1" applyAlignment="1">
      <alignment horizontal="center" vertical="center"/>
    </xf>
    <xf numFmtId="1" fontId="45" fillId="2" borderId="0" xfId="32" applyNumberFormat="1" applyFont="1" applyFill="1" applyAlignment="1">
      <alignment horizontal="center" vertical="center" wrapText="1"/>
    </xf>
    <xf numFmtId="1" fontId="44" fillId="2" borderId="0" xfId="32" applyNumberFormat="1" applyFont="1" applyFill="1" applyAlignment="1">
      <alignment horizontal="center" vertical="center" wrapText="1"/>
    </xf>
    <xf numFmtId="1" fontId="40" fillId="2" borderId="0" xfId="32" applyNumberFormat="1" applyFont="1" applyFill="1" applyAlignment="1">
      <alignment horizontal="center" vertical="center" wrapText="1"/>
    </xf>
    <xf numFmtId="1" fontId="1" fillId="2" borderId="1" xfId="32" applyNumberFormat="1" applyFont="1" applyFill="1" applyBorder="1" applyAlignment="1">
      <alignment horizontal="right" vertical="center"/>
    </xf>
    <xf numFmtId="3" fontId="3" fillId="2" borderId="2" xfId="32" applyNumberFormat="1" applyFont="1" applyFill="1" applyBorder="1" applyAlignment="1">
      <alignment horizontal="center" vertical="center" wrapText="1"/>
    </xf>
    <xf numFmtId="49" fontId="3" fillId="2" borderId="2" xfId="32" applyNumberFormat="1" applyFont="1" applyFill="1" applyBorder="1" applyAlignment="1">
      <alignment horizontal="center" vertical="center" wrapText="1"/>
    </xf>
    <xf numFmtId="3" fontId="3" fillId="2" borderId="3" xfId="32" applyNumberFormat="1" applyFont="1" applyFill="1" applyBorder="1" applyAlignment="1">
      <alignment horizontal="center" vertical="center" wrapText="1"/>
    </xf>
    <xf numFmtId="3" fontId="3" fillId="2" borderId="4" xfId="32" applyNumberFormat="1" applyFont="1" applyFill="1" applyBorder="1" applyAlignment="1">
      <alignment horizontal="center" vertical="center" wrapText="1"/>
    </xf>
    <xf numFmtId="3" fontId="3" fillId="2" borderId="5" xfId="32" applyNumberFormat="1" applyFont="1" applyFill="1" applyBorder="1" applyAlignment="1">
      <alignment horizontal="center" vertical="center" wrapText="1"/>
    </xf>
    <xf numFmtId="0" fontId="13" fillId="2" borderId="2" xfId="19" applyFont="1" applyFill="1" applyBorder="1" applyAlignment="1">
      <alignment horizontal="center" vertical="center" wrapText="1"/>
    </xf>
    <xf numFmtId="3" fontId="3" fillId="2" borderId="8" xfId="32" applyNumberFormat="1" applyFont="1" applyFill="1" applyBorder="1" applyAlignment="1">
      <alignment horizontal="center" vertical="center" wrapText="1"/>
    </xf>
    <xf numFmtId="0" fontId="14" fillId="2" borderId="9" xfId="0" applyFont="1" applyFill="1" applyBorder="1"/>
    <xf numFmtId="0" fontId="14" fillId="2" borderId="10" xfId="0" applyFont="1" applyFill="1" applyBorder="1"/>
    <xf numFmtId="0" fontId="14" fillId="2" borderId="13" xfId="0" applyFont="1" applyFill="1" applyBorder="1"/>
    <xf numFmtId="0" fontId="14" fillId="2" borderId="1" xfId="0" applyFont="1" applyFill="1" applyBorder="1"/>
    <xf numFmtId="0" fontId="14" fillId="2" borderId="14" xfId="0" applyFont="1" applyFill="1" applyBorder="1"/>
    <xf numFmtId="3" fontId="1" fillId="2" borderId="2" xfId="32" applyNumberFormat="1" applyFont="1" applyFill="1" applyBorder="1" applyAlignment="1">
      <alignment horizontal="center" vertical="center" wrapText="1"/>
    </xf>
    <xf numFmtId="1" fontId="3" fillId="2" borderId="0" xfId="32" applyNumberFormat="1" applyFont="1" applyFill="1" applyAlignment="1">
      <alignment horizontal="left" vertical="center" wrapText="1"/>
    </xf>
    <xf numFmtId="3" fontId="3" fillId="2" borderId="10" xfId="32" applyNumberFormat="1" applyFont="1" applyFill="1" applyBorder="1" applyAlignment="1">
      <alignment horizontal="center" vertical="center" wrapText="1"/>
    </xf>
    <xf numFmtId="3" fontId="3" fillId="2" borderId="13" xfId="32" applyNumberFormat="1" applyFont="1" applyFill="1" applyBorder="1" applyAlignment="1">
      <alignment horizontal="center" vertical="center" wrapText="1"/>
    </xf>
    <xf numFmtId="3" fontId="3" fillId="2" borderId="14" xfId="32" applyNumberFormat="1" applyFont="1" applyFill="1" applyBorder="1" applyAlignment="1">
      <alignment horizontal="center" vertical="center" wrapText="1"/>
    </xf>
    <xf numFmtId="1" fontId="7" fillId="0" borderId="0" xfId="32" applyNumberFormat="1" applyFont="1" applyFill="1" applyAlignment="1">
      <alignment horizontal="center" vertical="center" wrapText="1"/>
    </xf>
    <xf numFmtId="1" fontId="47" fillId="0" borderId="0" xfId="32" applyNumberFormat="1" applyFont="1" applyFill="1" applyAlignment="1">
      <alignment horizontal="center" vertical="center" wrapText="1"/>
    </xf>
    <xf numFmtId="1" fontId="8" fillId="0" borderId="0" xfId="32" applyNumberFormat="1" applyFont="1" applyFill="1" applyAlignment="1">
      <alignment horizontal="center" vertical="center" wrapText="1"/>
    </xf>
    <xf numFmtId="1" fontId="46" fillId="0" borderId="0" xfId="32" applyNumberFormat="1" applyFont="1" applyFill="1" applyAlignment="1">
      <alignment horizontal="center" vertical="center" wrapText="1"/>
    </xf>
    <xf numFmtId="1" fontId="9" fillId="0" borderId="0" xfId="32" applyNumberFormat="1" applyFont="1" applyFill="1" applyAlignment="1">
      <alignment horizontal="center" vertical="center" wrapText="1"/>
    </xf>
    <xf numFmtId="1" fontId="10" fillId="0" borderId="1" xfId="32" applyNumberFormat="1" applyFont="1" applyFill="1" applyBorder="1" applyAlignment="1">
      <alignment horizontal="right" vertical="center"/>
    </xf>
    <xf numFmtId="3" fontId="3" fillId="0" borderId="11" xfId="32" applyNumberFormat="1" applyFont="1" applyFill="1" applyBorder="1" applyAlignment="1">
      <alignment horizontal="center" vertical="center" wrapText="1"/>
    </xf>
    <xf numFmtId="3" fontId="3" fillId="0" borderId="12" xfId="32" applyNumberFormat="1" applyFont="1" applyFill="1" applyBorder="1" applyAlignment="1">
      <alignment horizontal="center" vertical="center" wrapText="1"/>
    </xf>
    <xf numFmtId="3" fontId="3" fillId="0" borderId="15" xfId="32" applyNumberFormat="1" applyFont="1" applyFill="1" applyBorder="1" applyAlignment="1">
      <alignment horizontal="center" vertical="center" wrapText="1"/>
    </xf>
    <xf numFmtId="3" fontId="3" fillId="0" borderId="3" xfId="32" applyNumberFormat="1" applyFont="1" applyBorder="1" applyAlignment="1">
      <alignment horizontal="center" vertical="center" wrapText="1"/>
    </xf>
    <xf numFmtId="3" fontId="3" fillId="0" borderId="4" xfId="32" applyNumberFormat="1" applyFont="1" applyBorder="1" applyAlignment="1">
      <alignment horizontal="center" vertical="center" wrapText="1"/>
    </xf>
    <xf numFmtId="3" fontId="3" fillId="0" borderId="5" xfId="32" applyNumberFormat="1" applyFont="1" applyBorder="1" applyAlignment="1">
      <alignment horizontal="center" vertical="center" wrapText="1"/>
    </xf>
    <xf numFmtId="3" fontId="3" fillId="0" borderId="2" xfId="32" applyNumberFormat="1" applyFont="1" applyFill="1" applyBorder="1" applyAlignment="1">
      <alignment horizontal="center" vertical="center" wrapText="1"/>
    </xf>
    <xf numFmtId="3" fontId="1" fillId="0" borderId="2" xfId="32" applyNumberFormat="1" applyFont="1" applyFill="1" applyBorder="1" applyAlignment="1">
      <alignment horizontal="center" vertical="center" wrapText="1"/>
    </xf>
    <xf numFmtId="3" fontId="1" fillId="0" borderId="11" xfId="32" applyNumberFormat="1" applyFont="1" applyFill="1" applyBorder="1" applyAlignment="1">
      <alignment horizontal="center" vertical="center" wrapText="1"/>
    </xf>
    <xf numFmtId="3" fontId="1" fillId="0" borderId="12" xfId="32" applyNumberFormat="1" applyFont="1" applyFill="1" applyBorder="1" applyAlignment="1">
      <alignment horizontal="center" vertical="center" wrapText="1"/>
    </xf>
    <xf numFmtId="3" fontId="1" fillId="0" borderId="15" xfId="32" applyNumberFormat="1" applyFont="1" applyFill="1" applyBorder="1" applyAlignment="1">
      <alignment horizontal="center" vertical="center" wrapText="1"/>
    </xf>
    <xf numFmtId="3" fontId="1" fillId="0" borderId="2" xfId="32" applyNumberFormat="1" applyFont="1" applyFill="1" applyBorder="1" applyAlignment="1">
      <alignment vertical="center" wrapText="1"/>
    </xf>
    <xf numFmtId="3" fontId="3" fillId="0" borderId="2" xfId="32" applyNumberFormat="1" applyFont="1" applyFill="1" applyBorder="1" applyAlignment="1">
      <alignment vertical="center" wrapText="1"/>
    </xf>
    <xf numFmtId="3" fontId="3" fillId="0" borderId="3" xfId="32" applyNumberFormat="1" applyFont="1" applyFill="1" applyBorder="1" applyAlignment="1">
      <alignment horizontal="center" vertical="center" wrapText="1"/>
    </xf>
    <xf numFmtId="3" fontId="3" fillId="0" borderId="4" xfId="32" applyNumberFormat="1" applyFont="1" applyFill="1" applyBorder="1" applyAlignment="1">
      <alignment horizontal="center" vertical="center" wrapText="1"/>
    </xf>
    <xf numFmtId="3" fontId="3" fillId="0" borderId="5" xfId="32" applyNumberFormat="1" applyFont="1" applyFill="1" applyBorder="1" applyAlignment="1">
      <alignment horizontal="center" vertical="center" wrapText="1"/>
    </xf>
    <xf numFmtId="3" fontId="3" fillId="0" borderId="11" xfId="32" applyNumberFormat="1" applyFont="1" applyBorder="1" applyAlignment="1">
      <alignment horizontal="center" vertical="center" wrapText="1"/>
    </xf>
    <xf numFmtId="3" fontId="3" fillId="0" borderId="12" xfId="32" applyNumberFormat="1" applyFont="1" applyBorder="1" applyAlignment="1">
      <alignment horizontal="center" vertical="center" wrapText="1"/>
    </xf>
    <xf numFmtId="3" fontId="3" fillId="0" borderId="15" xfId="32" applyNumberFormat="1" applyFont="1" applyBorder="1" applyAlignment="1">
      <alignment horizontal="center" vertical="center" wrapText="1"/>
    </xf>
    <xf numFmtId="3" fontId="3" fillId="0" borderId="8" xfId="32" applyNumberFormat="1" applyFont="1" applyBorder="1" applyAlignment="1">
      <alignment horizontal="center" vertical="center" wrapText="1"/>
    </xf>
    <xf numFmtId="3" fontId="3" fillId="0" borderId="9" xfId="32" applyNumberFormat="1" applyFont="1" applyBorder="1" applyAlignment="1">
      <alignment horizontal="center" vertical="center" wrapText="1"/>
    </xf>
    <xf numFmtId="3" fontId="3" fillId="0" borderId="13" xfId="32" applyNumberFormat="1" applyFont="1" applyBorder="1" applyAlignment="1">
      <alignment horizontal="center" vertical="center" wrapText="1"/>
    </xf>
    <xf numFmtId="3" fontId="3" fillId="0" borderId="1" xfId="32" applyNumberFormat="1" applyFont="1" applyBorder="1" applyAlignment="1">
      <alignment horizontal="center" vertical="center" wrapText="1"/>
    </xf>
    <xf numFmtId="3" fontId="3" fillId="0" borderId="10" xfId="32" applyNumberFormat="1" applyFont="1" applyBorder="1" applyAlignment="1">
      <alignment horizontal="center" vertical="center" wrapText="1"/>
    </xf>
    <xf numFmtId="3" fontId="3" fillId="0" borderId="14" xfId="32" applyNumberFormat="1" applyFont="1" applyBorder="1" applyAlignment="1">
      <alignment horizontal="center" vertical="center" wrapText="1"/>
    </xf>
    <xf numFmtId="1" fontId="4" fillId="0" borderId="0" xfId="32" applyNumberFormat="1" applyFont="1" applyFill="1" applyAlignment="1">
      <alignment horizontal="center" vertical="center"/>
    </xf>
    <xf numFmtId="1" fontId="4" fillId="0" borderId="0" xfId="32" applyNumberFormat="1" applyFont="1" applyFill="1" applyAlignment="1">
      <alignment horizontal="center" vertical="center" wrapText="1"/>
    </xf>
    <xf numFmtId="1" fontId="1" fillId="0" borderId="0" xfId="32" applyNumberFormat="1" applyFont="1" applyFill="1" applyAlignment="1">
      <alignment horizontal="center" vertical="center" wrapText="1"/>
    </xf>
    <xf numFmtId="1" fontId="1" fillId="0" borderId="1" xfId="32" applyNumberFormat="1" applyFont="1" applyFill="1" applyBorder="1" applyAlignment="1">
      <alignment horizontal="right" vertical="center"/>
    </xf>
    <xf numFmtId="3" fontId="3" fillId="0" borderId="2" xfId="32" applyNumberFormat="1" applyFont="1" applyBorder="1" applyAlignment="1">
      <alignment horizontal="center" vertical="center" wrapText="1"/>
    </xf>
    <xf numFmtId="3" fontId="3" fillId="0" borderId="16" xfId="32" applyNumberFormat="1" applyFont="1" applyBorder="1" applyAlignment="1">
      <alignment horizontal="center" vertical="center" wrapText="1"/>
    </xf>
    <xf numFmtId="3" fontId="3" fillId="0" borderId="17" xfId="32" applyNumberFormat="1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3" xfId="0" applyBorder="1"/>
    <xf numFmtId="0" fontId="0" fillId="0" borderId="1" xfId="0" applyBorder="1"/>
    <xf numFmtId="0" fontId="0" fillId="0" borderId="14" xfId="0" applyBorder="1"/>
    <xf numFmtId="3" fontId="1" fillId="0" borderId="2" xfId="32" applyNumberFormat="1" applyFont="1" applyBorder="1" applyAlignment="1">
      <alignment horizontal="center" vertical="center" wrapText="1"/>
    </xf>
    <xf numFmtId="49" fontId="3" fillId="0" borderId="2" xfId="32" applyNumberFormat="1" applyFont="1" applyBorder="1" applyAlignment="1">
      <alignment horizontal="center" vertical="center" wrapText="1"/>
    </xf>
    <xf numFmtId="0" fontId="6" fillId="0" borderId="2" xfId="19" applyFont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168" fontId="49" fillId="2" borderId="7" xfId="0" applyNumberFormat="1" applyFont="1" applyFill="1" applyBorder="1" applyAlignment="1">
      <alignment horizontal="right" vertical="center"/>
    </xf>
    <xf numFmtId="3" fontId="49" fillId="2" borderId="7" xfId="32" applyNumberFormat="1" applyFont="1" applyFill="1" applyBorder="1" applyAlignment="1">
      <alignment horizontal="right" vertical="center"/>
    </xf>
  </cellXfs>
  <cellStyles count="65">
    <cellStyle name="Comma 10 10 2 2 2" xfId="1"/>
    <cellStyle name="Comma 10 10 2 2 2 2" xfId="35"/>
    <cellStyle name="Comma 10 10 3" xfId="2"/>
    <cellStyle name="Comma 10 10 3 2" xfId="36"/>
    <cellStyle name="Comma 10 2" xfId="3"/>
    <cellStyle name="Comma 10 2 2" xfId="37"/>
    <cellStyle name="Comma 16 3 10" xfId="4"/>
    <cellStyle name="Comma 16 3 10 2" xfId="38"/>
    <cellStyle name="Comma 16 3 2 2 2 2 2 2" xfId="5"/>
    <cellStyle name="Comma 16 3 2 2 2 2 2 2 2" xfId="39"/>
    <cellStyle name="Comma 2" xfId="6"/>
    <cellStyle name="Comma 2 2" xfId="40"/>
    <cellStyle name="Comma 2 4 3 3" xfId="7"/>
    <cellStyle name="Comma 2 4 3 3 2" xfId="41"/>
    <cellStyle name="Comma 3" xfId="8"/>
    <cellStyle name="Comma 3 2" xfId="42"/>
    <cellStyle name="Comma 35" xfId="9"/>
    <cellStyle name="Comma 35 2" xfId="43"/>
    <cellStyle name="Comma 4" xfId="10"/>
    <cellStyle name="Comma 4 2" xfId="44"/>
    <cellStyle name="Comma 4 2 5" xfId="11"/>
    <cellStyle name="Comma 4 2 5 2" xfId="45"/>
    <cellStyle name="Comma 4 2_bieu 21" xfId="12"/>
    <cellStyle name="Comma 5" xfId="34"/>
    <cellStyle name="Comma 6" xfId="13"/>
    <cellStyle name="Comma 6 2" xfId="46"/>
    <cellStyle name="Comma 7" xfId="14"/>
    <cellStyle name="Comma 7 2" xfId="47"/>
    <cellStyle name="Comma 75 2" xfId="15"/>
    <cellStyle name="Comma 75 2 2" xfId="48"/>
    <cellStyle name="Comma 77" xfId="16"/>
    <cellStyle name="Comma 77 2" xfId="49"/>
    <cellStyle name="Normal" xfId="0" builtinId="0"/>
    <cellStyle name="Normal 10 7" xfId="17"/>
    <cellStyle name="Normal 10 7 2" xfId="50"/>
    <cellStyle name="Normal 10 7 7" xfId="18"/>
    <cellStyle name="Normal 10 7 7 2" xfId="51"/>
    <cellStyle name="Normal 2" xfId="19"/>
    <cellStyle name="Normal 2 2" xfId="20"/>
    <cellStyle name="Normal 2 2 2" xfId="53"/>
    <cellStyle name="Normal 2 3" xfId="52"/>
    <cellStyle name="Normal 3" xfId="21"/>
    <cellStyle name="Normal 3 2" xfId="54"/>
    <cellStyle name="Normal 5" xfId="22"/>
    <cellStyle name="Normal 5 2" xfId="55"/>
    <cellStyle name="Normal 6" xfId="23"/>
    <cellStyle name="Normal 6 2" xfId="24"/>
    <cellStyle name="Normal 65" xfId="25"/>
    <cellStyle name="Normal 65 2" xfId="56"/>
    <cellStyle name="Normal 7" xfId="26"/>
    <cellStyle name="Normal 7 2" xfId="57"/>
    <cellStyle name="Normal 75" xfId="27"/>
    <cellStyle name="Normal 75 2" xfId="58"/>
    <cellStyle name="Normal 77" xfId="28"/>
    <cellStyle name="Normal 77 2" xfId="59"/>
    <cellStyle name="Normal 8" xfId="29"/>
    <cellStyle name="Normal 8 2" xfId="60"/>
    <cellStyle name="Normal 85" xfId="30"/>
    <cellStyle name="Normal 85 2" xfId="61"/>
    <cellStyle name="Normal 89" xfId="31"/>
    <cellStyle name="Normal 89 2" xfId="62"/>
    <cellStyle name="Normal_Bieu mau (CV )" xfId="32"/>
    <cellStyle name="Normal_Bieu mau (CV ) 2" xfId="63"/>
    <cellStyle name="Percent 2" xfId="33"/>
    <cellStyle name="Percent 2 2" xfId="64"/>
  </cellStyles>
  <dxfs count="0"/>
  <tableStyles count="0" defaultTableStyle="TableStyleMedium9" defaultPivotStyle="PivotStyleLight16"/>
  <colors>
    <mruColors>
      <color rgb="FF0070C0"/>
      <color rgb="FFE4DFEC"/>
      <color rgb="FFCCC0DA"/>
      <color rgb="FFFFFF00"/>
      <color rgb="FFFFFFFF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S13"/>
  <sheetViews>
    <sheetView workbookViewId="0">
      <pane xSplit="2" ySplit="7" topLeftCell="C8" activePane="bottomRight" state="frozen"/>
      <selection pane="topRight"/>
      <selection pane="bottomLeft"/>
      <selection pane="bottomRight" activeCell="C8" sqref="C8"/>
    </sheetView>
  </sheetViews>
  <sheetFormatPr defaultColWidth="12.33203125" defaultRowHeight="18"/>
  <cols>
    <col min="1" max="1" width="6" style="72" customWidth="1"/>
    <col min="2" max="2" width="41" style="73" customWidth="1"/>
    <col min="3" max="3" width="11.88671875" style="73" customWidth="1"/>
    <col min="4" max="5" width="18" style="73" customWidth="1"/>
    <col min="6" max="6" width="16.88671875" style="73" customWidth="1"/>
    <col min="7" max="8" width="14.109375" style="73" customWidth="1"/>
    <col min="9" max="9" width="11.33203125" style="73" customWidth="1"/>
    <col min="10" max="244" width="9.109375" style="73" customWidth="1"/>
    <col min="245" max="245" width="6" style="73" customWidth="1"/>
    <col min="246" max="246" width="41" style="73" customWidth="1"/>
    <col min="247" max="253" width="12.33203125" style="73" customWidth="1"/>
  </cols>
  <sheetData>
    <row r="1" spans="1:253" ht="20.25" customHeight="1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10"/>
      <c r="K1" s="10"/>
      <c r="L1" s="10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</row>
    <row r="2" spans="1:253">
      <c r="A2" s="204" t="s">
        <v>1</v>
      </c>
      <c r="B2" s="204"/>
      <c r="C2" s="204"/>
      <c r="D2" s="204"/>
      <c r="E2" s="204"/>
      <c r="F2" s="204"/>
      <c r="G2" s="204"/>
      <c r="H2" s="204"/>
      <c r="I2" s="204"/>
    </row>
    <row r="3" spans="1:253" ht="42.75" customHeight="1">
      <c r="A3" s="205" t="s">
        <v>2</v>
      </c>
      <c r="B3" s="205"/>
      <c r="C3" s="205"/>
      <c r="D3" s="205"/>
      <c r="E3" s="205"/>
      <c r="F3" s="205"/>
      <c r="G3" s="205"/>
      <c r="H3" s="205"/>
      <c r="I3" s="205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</row>
    <row r="4" spans="1:253">
      <c r="A4" s="206" t="s">
        <v>3</v>
      </c>
      <c r="B4" s="206"/>
      <c r="C4" s="206"/>
      <c r="D4" s="206"/>
      <c r="E4" s="206"/>
      <c r="F4" s="206"/>
      <c r="G4" s="206"/>
      <c r="H4" s="206"/>
      <c r="I4" s="206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</row>
    <row r="5" spans="1:253">
      <c r="A5" s="207" t="s">
        <v>4</v>
      </c>
      <c r="B5" s="207"/>
      <c r="C5" s="207"/>
      <c r="D5" s="207"/>
      <c r="E5" s="207"/>
      <c r="F5" s="207"/>
      <c r="G5" s="207"/>
      <c r="H5" s="207"/>
      <c r="I5" s="207"/>
      <c r="J5" s="81"/>
      <c r="K5" s="81"/>
    </row>
    <row r="6" spans="1:253" ht="46.5" customHeight="1">
      <c r="A6" s="208" t="s">
        <v>5</v>
      </c>
      <c r="B6" s="208" t="s">
        <v>6</v>
      </c>
      <c r="C6" s="208" t="s">
        <v>7</v>
      </c>
      <c r="D6" s="208"/>
      <c r="E6" s="208"/>
      <c r="F6" s="208" t="s">
        <v>8</v>
      </c>
      <c r="G6" s="208" t="s">
        <v>9</v>
      </c>
      <c r="H6" s="210" t="s">
        <v>10</v>
      </c>
      <c r="I6" s="208" t="s">
        <v>11</v>
      </c>
      <c r="J6" s="209"/>
      <c r="K6" s="209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  <c r="IS6" s="72"/>
    </row>
    <row r="7" spans="1:253" ht="79.5" customHeight="1">
      <c r="A7" s="208"/>
      <c r="B7" s="208"/>
      <c r="C7" s="74" t="s">
        <v>12</v>
      </c>
      <c r="D7" s="74" t="s">
        <v>13</v>
      </c>
      <c r="E7" s="74" t="s">
        <v>14</v>
      </c>
      <c r="F7" s="208"/>
      <c r="G7" s="208"/>
      <c r="H7" s="211"/>
      <c r="I7" s="208"/>
      <c r="J7" s="82"/>
      <c r="K7" s="8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</row>
    <row r="8" spans="1:253">
      <c r="A8" s="85" t="s">
        <v>15</v>
      </c>
      <c r="B8" s="85" t="s">
        <v>16</v>
      </c>
      <c r="C8" s="85" t="s">
        <v>17</v>
      </c>
      <c r="D8" s="85" t="s">
        <v>18</v>
      </c>
      <c r="E8" s="85" t="s">
        <v>19</v>
      </c>
      <c r="F8" s="85" t="s">
        <v>20</v>
      </c>
      <c r="G8" s="85" t="s">
        <v>21</v>
      </c>
      <c r="H8" s="85" t="s">
        <v>22</v>
      </c>
      <c r="I8" s="85" t="s">
        <v>23</v>
      </c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  <c r="IR8" s="72"/>
      <c r="IS8" s="72"/>
    </row>
    <row r="9" spans="1:253">
      <c r="A9" s="74"/>
      <c r="B9" s="75" t="s">
        <v>24</v>
      </c>
      <c r="C9" s="75"/>
      <c r="D9" s="75"/>
      <c r="E9" s="75"/>
      <c r="F9" s="75"/>
      <c r="G9" s="75"/>
      <c r="H9" s="75"/>
      <c r="I9" s="83"/>
    </row>
    <row r="10" spans="1:253" ht="34.799999999999997">
      <c r="A10" s="75">
        <v>1</v>
      </c>
      <c r="B10" s="76" t="s">
        <v>25</v>
      </c>
      <c r="C10" s="76"/>
      <c r="D10" s="76"/>
      <c r="E10" s="76"/>
      <c r="F10" s="75"/>
      <c r="G10" s="75"/>
      <c r="H10" s="75"/>
      <c r="I10" s="84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</row>
    <row r="11" spans="1:253" s="71" customFormat="1" ht="24.75" customHeight="1">
      <c r="A11" s="85" t="s">
        <v>26</v>
      </c>
      <c r="B11" s="86" t="s">
        <v>27</v>
      </c>
      <c r="C11" s="77"/>
      <c r="D11" s="77"/>
      <c r="E11" s="77"/>
      <c r="F11" s="78"/>
      <c r="G11" s="78"/>
      <c r="H11" s="78"/>
      <c r="I11" s="84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</row>
    <row r="12" spans="1:253" s="71" customFormat="1" ht="24.75" customHeight="1">
      <c r="A12" s="85" t="s">
        <v>26</v>
      </c>
      <c r="B12" s="77" t="s">
        <v>28</v>
      </c>
      <c r="C12" s="77"/>
      <c r="D12" s="77"/>
      <c r="E12" s="77"/>
      <c r="F12" s="78"/>
      <c r="G12" s="78"/>
      <c r="H12" s="78"/>
      <c r="I12" s="84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  <c r="IR12" s="80"/>
      <c r="IS12" s="80"/>
    </row>
    <row r="13" spans="1:253" ht="69.599999999999994">
      <c r="A13" s="75">
        <v>2</v>
      </c>
      <c r="B13" s="78" t="s">
        <v>29</v>
      </c>
      <c r="C13" s="78"/>
      <c r="D13" s="78"/>
      <c r="E13" s="78"/>
      <c r="F13" s="78"/>
      <c r="G13" s="78"/>
      <c r="H13" s="78"/>
      <c r="I13" s="84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  <c r="IR13" s="80"/>
      <c r="IS13" s="80"/>
    </row>
  </sheetData>
  <mergeCells count="13">
    <mergeCell ref="C6:E6"/>
    <mergeCell ref="J6:K6"/>
    <mergeCell ref="A6:A7"/>
    <mergeCell ref="B6:B7"/>
    <mergeCell ref="F6:F7"/>
    <mergeCell ref="G6:G7"/>
    <mergeCell ref="H6:H7"/>
    <mergeCell ref="I6:I7"/>
    <mergeCell ref="A1:I1"/>
    <mergeCell ref="A2:I2"/>
    <mergeCell ref="A3:I3"/>
    <mergeCell ref="A4:I4"/>
    <mergeCell ref="A5:I5"/>
  </mergeCells>
  <pageMargins left="0.7" right="0.7" top="0.75" bottom="0.75" header="0.3" footer="0.3"/>
  <pageSetup paperSize="9" scale="86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F356"/>
  <sheetViews>
    <sheetView tabSelected="1" topLeftCell="A5" zoomScale="60" zoomScaleNormal="60" zoomScalePageLayoutView="55" workbookViewId="0">
      <pane xSplit="2" ySplit="9" topLeftCell="G14" activePane="bottomRight" state="frozen"/>
      <selection activeCell="A5" sqref="A5"/>
      <selection pane="topRight" activeCell="C5" sqref="C5"/>
      <selection pane="bottomLeft" activeCell="A14" sqref="A14"/>
      <selection pane="bottomRight" activeCell="AE41" sqref="AE41"/>
    </sheetView>
  </sheetViews>
  <sheetFormatPr defaultColWidth="9.109375" defaultRowHeight="18"/>
  <cols>
    <col min="1" max="1" width="5.109375" style="192" customWidth="1"/>
    <col min="2" max="2" width="37.5546875" style="194" customWidth="1"/>
    <col min="3" max="3" width="9.88671875" style="195" customWidth="1"/>
    <col min="4" max="4" width="12.109375" style="195" customWidth="1"/>
    <col min="5" max="5" width="10.6640625" style="195" customWidth="1"/>
    <col min="6" max="6" width="19.6640625" style="195" customWidth="1"/>
    <col min="7" max="8" width="13.5546875" style="131" customWidth="1"/>
    <col min="9" max="9" width="17.44140625" style="131" customWidth="1"/>
    <col min="10" max="10" width="16.109375" style="131" customWidth="1"/>
    <col min="11" max="11" width="11.5546875" style="131" customWidth="1"/>
    <col min="12" max="12" width="10.6640625" style="131" customWidth="1"/>
    <col min="13" max="13" width="12.6640625" style="131" hidden="1" customWidth="1"/>
    <col min="14" max="14" width="15.33203125" style="131" hidden="1" customWidth="1"/>
    <col min="15" max="15" width="12.6640625" style="131" hidden="1" customWidth="1"/>
    <col min="16" max="16" width="14.6640625" style="131" customWidth="1"/>
    <col min="17" max="17" width="14.33203125" style="131" customWidth="1"/>
    <col min="18" max="18" width="12.88671875" style="131" customWidth="1"/>
    <col min="19" max="19" width="12.5546875" style="131" customWidth="1"/>
    <col min="20" max="20" width="10.5546875" style="131" customWidth="1"/>
    <col min="21" max="21" width="10.44140625" style="131" customWidth="1"/>
    <col min="22" max="22" width="13.5546875" style="131" customWidth="1"/>
    <col min="23" max="23" width="19.6640625" style="131" customWidth="1"/>
    <col min="24" max="24" width="9.109375" style="133"/>
    <col min="25" max="25" width="13.5546875" style="133" customWidth="1"/>
    <col min="26" max="26" width="11.6640625" style="133" customWidth="1"/>
    <col min="27" max="27" width="11.88671875" style="133" customWidth="1"/>
    <col min="28" max="28" width="11.6640625" style="133"/>
    <col min="29" max="29" width="11" style="133" customWidth="1"/>
    <col min="30" max="30" width="11.6640625" style="133"/>
    <col min="31" max="16384" width="9.109375" style="133"/>
  </cols>
  <sheetData>
    <row r="1" spans="1:30" s="132" customFormat="1" ht="32.25" hidden="1" customHeight="1">
      <c r="A1" s="127"/>
      <c r="B1" s="128"/>
      <c r="C1" s="128"/>
      <c r="D1" s="128"/>
      <c r="E1" s="128"/>
      <c r="F1" s="128"/>
      <c r="G1" s="128"/>
      <c r="H1" s="129"/>
      <c r="I1" s="130"/>
      <c r="J1" s="130"/>
      <c r="K1" s="130"/>
      <c r="L1" s="130"/>
      <c r="M1" s="130"/>
      <c r="N1" s="130"/>
      <c r="O1" s="130"/>
      <c r="P1" s="128"/>
      <c r="Q1" s="130"/>
      <c r="R1" s="130"/>
      <c r="S1" s="130"/>
      <c r="T1" s="130"/>
      <c r="U1" s="130"/>
      <c r="V1" s="130"/>
      <c r="W1" s="131" t="s">
        <v>30</v>
      </c>
    </row>
    <row r="2" spans="1:30" s="132" customFormat="1" ht="20.399999999999999">
      <c r="A2" s="212" t="s">
        <v>31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</row>
    <row r="3" spans="1:30" ht="55.65" customHeight="1">
      <c r="A3" s="213" t="s">
        <v>172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</row>
    <row r="4" spans="1:30" ht="22.8">
      <c r="A4" s="214" t="s">
        <v>171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</row>
    <row r="5" spans="1:30" s="135" customFormat="1" ht="21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</row>
    <row r="6" spans="1:30">
      <c r="A6" s="216" t="s">
        <v>4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</row>
    <row r="7" spans="1:30" s="136" customFormat="1" ht="29.25" customHeight="1">
      <c r="A7" s="218" t="s">
        <v>32</v>
      </c>
      <c r="B7" s="217" t="s">
        <v>33</v>
      </c>
      <c r="C7" s="217" t="s">
        <v>34</v>
      </c>
      <c r="D7" s="217" t="s">
        <v>35</v>
      </c>
      <c r="E7" s="217" t="s">
        <v>36</v>
      </c>
      <c r="F7" s="217" t="s">
        <v>37</v>
      </c>
      <c r="G7" s="217"/>
      <c r="H7" s="217"/>
      <c r="I7" s="223" t="s">
        <v>38</v>
      </c>
      <c r="J7" s="224"/>
      <c r="K7" s="224"/>
      <c r="L7" s="225"/>
      <c r="M7" s="280" t="s">
        <v>175</v>
      </c>
      <c r="N7" s="280" t="s">
        <v>176</v>
      </c>
      <c r="O7" s="280" t="s">
        <v>166</v>
      </c>
      <c r="P7" s="223" t="s">
        <v>177</v>
      </c>
      <c r="Q7" s="231"/>
      <c r="R7" s="223" t="s">
        <v>164</v>
      </c>
      <c r="S7" s="224"/>
      <c r="T7" s="224"/>
      <c r="U7" s="225"/>
      <c r="V7" s="217" t="s">
        <v>41</v>
      </c>
      <c r="W7" s="217" t="s">
        <v>11</v>
      </c>
    </row>
    <row r="8" spans="1:30" s="136" customFormat="1" ht="58.2" customHeight="1">
      <c r="A8" s="218"/>
      <c r="B8" s="217"/>
      <c r="C8" s="217"/>
      <c r="D8" s="217"/>
      <c r="E8" s="217"/>
      <c r="F8" s="217" t="s">
        <v>42</v>
      </c>
      <c r="G8" s="217" t="s">
        <v>43</v>
      </c>
      <c r="H8" s="217"/>
      <c r="I8" s="226"/>
      <c r="J8" s="227"/>
      <c r="K8" s="227"/>
      <c r="L8" s="228"/>
      <c r="M8" s="281"/>
      <c r="N8" s="281"/>
      <c r="O8" s="281"/>
      <c r="P8" s="232"/>
      <c r="Q8" s="233"/>
      <c r="R8" s="226"/>
      <c r="S8" s="227"/>
      <c r="T8" s="227"/>
      <c r="U8" s="228"/>
      <c r="V8" s="217"/>
      <c r="W8" s="217"/>
    </row>
    <row r="9" spans="1:30" s="136" customFormat="1" ht="33.75" customHeight="1">
      <c r="A9" s="218"/>
      <c r="B9" s="217"/>
      <c r="C9" s="217"/>
      <c r="D9" s="217"/>
      <c r="E9" s="217"/>
      <c r="F9" s="217"/>
      <c r="G9" s="217" t="s">
        <v>46</v>
      </c>
      <c r="H9" s="219" t="s">
        <v>47</v>
      </c>
      <c r="I9" s="217" t="s">
        <v>46</v>
      </c>
      <c r="J9" s="217" t="s">
        <v>47</v>
      </c>
      <c r="K9" s="217"/>
      <c r="L9" s="217"/>
      <c r="M9" s="137"/>
      <c r="N9" s="137"/>
      <c r="O9" s="137"/>
      <c r="P9" s="219" t="s">
        <v>46</v>
      </c>
      <c r="Q9" s="219" t="s">
        <v>47</v>
      </c>
      <c r="R9" s="217" t="s">
        <v>46</v>
      </c>
      <c r="S9" s="217" t="s">
        <v>47</v>
      </c>
      <c r="T9" s="217"/>
      <c r="U9" s="217"/>
      <c r="V9" s="217"/>
      <c r="W9" s="217"/>
    </row>
    <row r="10" spans="1:30" s="136" customFormat="1" ht="30.75" customHeight="1">
      <c r="A10" s="218"/>
      <c r="B10" s="217"/>
      <c r="C10" s="217"/>
      <c r="D10" s="217"/>
      <c r="E10" s="217"/>
      <c r="F10" s="217"/>
      <c r="G10" s="217"/>
      <c r="H10" s="220"/>
      <c r="I10" s="217"/>
      <c r="J10" s="219" t="s">
        <v>48</v>
      </c>
      <c r="K10" s="229" t="s">
        <v>49</v>
      </c>
      <c r="L10" s="229"/>
      <c r="M10" s="138"/>
      <c r="N10" s="138"/>
      <c r="O10" s="138"/>
      <c r="P10" s="220"/>
      <c r="Q10" s="220"/>
      <c r="R10" s="217"/>
      <c r="S10" s="219" t="s">
        <v>48</v>
      </c>
      <c r="T10" s="229" t="s">
        <v>49</v>
      </c>
      <c r="U10" s="229"/>
      <c r="V10" s="217"/>
      <c r="W10" s="217"/>
    </row>
    <row r="11" spans="1:30" s="136" customFormat="1" ht="93" customHeight="1">
      <c r="A11" s="218"/>
      <c r="B11" s="217"/>
      <c r="C11" s="217"/>
      <c r="D11" s="217"/>
      <c r="E11" s="217"/>
      <c r="F11" s="217"/>
      <c r="G11" s="222"/>
      <c r="H11" s="221"/>
      <c r="I11" s="222"/>
      <c r="J11" s="221"/>
      <c r="K11" s="139" t="s">
        <v>50</v>
      </c>
      <c r="L11" s="139" t="s">
        <v>51</v>
      </c>
      <c r="M11" s="140"/>
      <c r="N11" s="140"/>
      <c r="O11" s="140"/>
      <c r="P11" s="221"/>
      <c r="Q11" s="221"/>
      <c r="R11" s="222"/>
      <c r="S11" s="221"/>
      <c r="T11" s="139" t="s">
        <v>50</v>
      </c>
      <c r="U11" s="139" t="s">
        <v>51</v>
      </c>
      <c r="V11" s="217"/>
      <c r="W11" s="217"/>
    </row>
    <row r="12" spans="1:30" s="143" customFormat="1" ht="30.75" customHeight="1">
      <c r="A12" s="141">
        <v>1</v>
      </c>
      <c r="B12" s="142">
        <v>2</v>
      </c>
      <c r="C12" s="141">
        <v>3</v>
      </c>
      <c r="D12" s="141">
        <v>4</v>
      </c>
      <c r="E12" s="142">
        <v>5</v>
      </c>
      <c r="F12" s="141">
        <v>6</v>
      </c>
      <c r="G12" s="141">
        <v>7</v>
      </c>
      <c r="H12" s="142">
        <v>8</v>
      </c>
      <c r="I12" s="141">
        <v>9</v>
      </c>
      <c r="J12" s="141">
        <v>10</v>
      </c>
      <c r="K12" s="142">
        <v>11</v>
      </c>
      <c r="L12" s="141">
        <v>12</v>
      </c>
      <c r="M12" s="141"/>
      <c r="N12" s="141"/>
      <c r="O12" s="141"/>
      <c r="P12" s="141">
        <v>13</v>
      </c>
      <c r="Q12" s="142">
        <v>14</v>
      </c>
      <c r="R12" s="141">
        <v>15</v>
      </c>
      <c r="S12" s="141">
        <v>16</v>
      </c>
      <c r="T12" s="142">
        <v>17</v>
      </c>
      <c r="U12" s="141">
        <v>18</v>
      </c>
      <c r="V12" s="141">
        <v>19</v>
      </c>
      <c r="W12" s="141">
        <v>20</v>
      </c>
    </row>
    <row r="13" spans="1:30" s="143" customFormat="1" ht="16.8" customHeight="1">
      <c r="A13" s="144"/>
      <c r="B13" s="137"/>
      <c r="C13" s="144"/>
      <c r="D13" s="144"/>
      <c r="E13" s="137"/>
      <c r="F13" s="144"/>
      <c r="G13" s="144"/>
      <c r="H13" s="137"/>
      <c r="I13" s="144"/>
      <c r="J13" s="144"/>
      <c r="K13" s="137"/>
      <c r="L13" s="144"/>
      <c r="M13" s="144"/>
      <c r="N13" s="144"/>
      <c r="O13" s="144"/>
      <c r="P13" s="144"/>
      <c r="Q13" s="137"/>
      <c r="R13" s="144"/>
      <c r="S13" s="145">
        <f>3484142-46640-95317-214825-S14</f>
        <v>0</v>
      </c>
      <c r="T13" s="137"/>
      <c r="U13" s="144"/>
      <c r="V13" s="144"/>
      <c r="W13" s="144"/>
    </row>
    <row r="14" spans="1:30" s="95" customFormat="1" ht="30" customHeight="1">
      <c r="A14" s="146"/>
      <c r="B14" s="147" t="s">
        <v>24</v>
      </c>
      <c r="C14" s="148"/>
      <c r="D14" s="148"/>
      <c r="E14" s="148"/>
      <c r="F14" s="148"/>
      <c r="G14" s="145">
        <f t="shared" ref="G14:X14" si="0">SUM(G19,G25)</f>
        <v>19182913</v>
      </c>
      <c r="H14" s="145">
        <f t="shared" si="0"/>
        <v>16955615</v>
      </c>
      <c r="I14" s="145">
        <f t="shared" si="0"/>
        <v>12221863</v>
      </c>
      <c r="J14" s="145">
        <f t="shared" si="0"/>
        <v>10437665</v>
      </c>
      <c r="K14" s="145">
        <f t="shared" si="0"/>
        <v>0</v>
      </c>
      <c r="L14" s="145">
        <f t="shared" si="0"/>
        <v>0</v>
      </c>
      <c r="M14" s="145">
        <f t="shared" si="0"/>
        <v>363546.125</v>
      </c>
      <c r="N14" s="145">
        <f t="shared" si="0"/>
        <v>944778</v>
      </c>
      <c r="O14" s="145">
        <f t="shared" si="0"/>
        <v>732855</v>
      </c>
      <c r="P14" s="145">
        <f t="shared" si="0"/>
        <v>5022217.125</v>
      </c>
      <c r="Q14" s="145">
        <f t="shared" si="0"/>
        <v>3741652.125</v>
      </c>
      <c r="R14" s="145">
        <f t="shared" si="0"/>
        <v>3793056</v>
      </c>
      <c r="S14" s="145">
        <f t="shared" si="0"/>
        <v>3127360</v>
      </c>
      <c r="T14" s="145">
        <f t="shared" si="0"/>
        <v>0</v>
      </c>
      <c r="U14" s="145">
        <f t="shared" si="0"/>
        <v>0</v>
      </c>
      <c r="V14" s="145">
        <f t="shared" si="0"/>
        <v>0</v>
      </c>
      <c r="W14" s="145">
        <f t="shared" si="0"/>
        <v>0</v>
      </c>
      <c r="X14" s="145">
        <f t="shared" si="0"/>
        <v>10</v>
      </c>
    </row>
    <row r="15" spans="1:30" s="201" customFormat="1" ht="42" customHeight="1">
      <c r="A15" s="197"/>
      <c r="B15" s="198" t="s">
        <v>52</v>
      </c>
      <c r="C15" s="199"/>
      <c r="D15" s="199"/>
      <c r="E15" s="199"/>
      <c r="F15" s="199"/>
      <c r="G15" s="200">
        <f>SUM(G21,G27,G35)</f>
        <v>3978803</v>
      </c>
      <c r="H15" s="200">
        <f>SUM(H21,H27,H35)</f>
        <v>2946465</v>
      </c>
      <c r="I15" s="200">
        <f>SUM(I21,I27,I35)</f>
        <v>3664563</v>
      </c>
      <c r="J15" s="200">
        <f>SUM(J21,J27,J35)</f>
        <v>2937965</v>
      </c>
      <c r="K15" s="200">
        <f>SUM(K21,K27,K35)</f>
        <v>0</v>
      </c>
      <c r="L15" s="200">
        <f>SUM(L21,L27,L35)</f>
        <v>0</v>
      </c>
      <c r="M15" s="200">
        <f>SUM(M21,M27,M35)</f>
        <v>362585</v>
      </c>
      <c r="N15" s="200">
        <f>SUM(N21,N27,N35)</f>
        <v>936045</v>
      </c>
      <c r="O15" s="200">
        <f>SUM(O21,O27,O35)</f>
        <v>537400</v>
      </c>
      <c r="P15" s="200">
        <f>SUM(P21,P27,P35)</f>
        <v>2154764</v>
      </c>
      <c r="Q15" s="200">
        <f>SUM(Q21,Q27,Q35)</f>
        <v>1836030</v>
      </c>
      <c r="R15" s="200">
        <f>SUM(R21,R27,R35)</f>
        <v>1093941</v>
      </c>
      <c r="S15" s="200">
        <f>SUM(S21,S27,S35)</f>
        <v>696000</v>
      </c>
      <c r="T15" s="200">
        <f>SUM(T21,T27,T35)</f>
        <v>0</v>
      </c>
      <c r="U15" s="200">
        <f>SUM(U21,U27,U35)</f>
        <v>0</v>
      </c>
      <c r="V15" s="200">
        <f>SUM(V21,V27,V35)</f>
        <v>0</v>
      </c>
      <c r="W15" s="200">
        <f>SUM(W21,W27,W35)</f>
        <v>0</v>
      </c>
      <c r="X15" s="200">
        <f>SUM(X21,X27,X35)</f>
        <v>4</v>
      </c>
      <c r="Z15" s="201">
        <f>SUM(S15:S17)</f>
        <v>3127360</v>
      </c>
      <c r="AA15" s="201">
        <f>S14-Z15</f>
        <v>0</v>
      </c>
      <c r="AB15" s="201">
        <v>2934000</v>
      </c>
      <c r="AC15" s="202">
        <f>Z15/AB15*100</f>
        <v>106.59032038173142</v>
      </c>
      <c r="AD15" s="201">
        <f>Z15-AB15</f>
        <v>193360</v>
      </c>
    </row>
    <row r="16" spans="1:30" s="201" customFormat="1" ht="49.2" customHeight="1">
      <c r="A16" s="197"/>
      <c r="B16" s="198" t="s">
        <v>53</v>
      </c>
      <c r="C16" s="199"/>
      <c r="D16" s="199"/>
      <c r="E16" s="199"/>
      <c r="F16" s="199"/>
      <c r="G16" s="200">
        <f>SUM(G23,G30,G38)</f>
        <v>13978236</v>
      </c>
      <c r="H16" s="200">
        <f>SUM(H23,H30,H38)</f>
        <v>12926969</v>
      </c>
      <c r="I16" s="200">
        <f>SUM(I23,I30,I38)</f>
        <v>7512400</v>
      </c>
      <c r="J16" s="200">
        <f>SUM(J23,J30,J38)</f>
        <v>6512400</v>
      </c>
      <c r="K16" s="200">
        <f>SUM(K23,K30,K38)</f>
        <v>0</v>
      </c>
      <c r="L16" s="200">
        <f>SUM(L23,L30,L38)</f>
        <v>0</v>
      </c>
      <c r="M16" s="200">
        <f>SUM(M23,M30,M38)</f>
        <v>961.125</v>
      </c>
      <c r="N16" s="200">
        <f>SUM(N23,N30,N38)</f>
        <v>6100</v>
      </c>
      <c r="O16" s="200">
        <f>SUM(O23,O30,O38)</f>
        <v>195395</v>
      </c>
      <c r="P16" s="200">
        <f>SUM(P23,P30,P38)</f>
        <v>2865177.125</v>
      </c>
      <c r="Q16" s="200">
        <f>SUM(Q23,Q30,Q38)</f>
        <v>1902929.125</v>
      </c>
      <c r="R16" s="200">
        <f>SUM(R23,R30,R38)</f>
        <v>2325799</v>
      </c>
      <c r="S16" s="200">
        <f>SUM(S23,S30,S38)</f>
        <v>2058044</v>
      </c>
      <c r="T16" s="200">
        <f>SUM(T23,T30,T38)</f>
        <v>0</v>
      </c>
      <c r="U16" s="200">
        <f>SUM(U23,U30,U38)</f>
        <v>0</v>
      </c>
      <c r="V16" s="200">
        <f>SUM(V23,V30,V38)</f>
        <v>0</v>
      </c>
      <c r="W16" s="200">
        <f>SUM(W23,W30,W38)</f>
        <v>0</v>
      </c>
      <c r="X16" s="200">
        <f>SUM(X23,X30,X38)</f>
        <v>4</v>
      </c>
      <c r="AA16" s="201">
        <f>S16+S15</f>
        <v>2754044</v>
      </c>
    </row>
    <row r="17" spans="1:32" s="201" customFormat="1" ht="45" customHeight="1">
      <c r="A17" s="197"/>
      <c r="B17" s="198" t="s">
        <v>54</v>
      </c>
      <c r="C17" s="199"/>
      <c r="D17" s="199"/>
      <c r="E17" s="199"/>
      <c r="F17" s="199"/>
      <c r="G17" s="200">
        <f>G40</f>
        <v>1225874</v>
      </c>
      <c r="H17" s="200">
        <f t="shared" ref="H17:L17" si="1">H40</f>
        <v>1082181</v>
      </c>
      <c r="I17" s="200">
        <f t="shared" si="1"/>
        <v>1044900</v>
      </c>
      <c r="J17" s="200">
        <f t="shared" si="1"/>
        <v>987300</v>
      </c>
      <c r="K17" s="200">
        <f t="shared" si="1"/>
        <v>0</v>
      </c>
      <c r="L17" s="200">
        <f t="shared" si="1"/>
        <v>0</v>
      </c>
      <c r="M17" s="200">
        <f t="shared" ref="M17:X17" si="2">M40</f>
        <v>0</v>
      </c>
      <c r="N17" s="200">
        <f t="shared" si="2"/>
        <v>2633</v>
      </c>
      <c r="O17" s="200">
        <f t="shared" si="2"/>
        <v>60</v>
      </c>
      <c r="P17" s="200">
        <f t="shared" si="2"/>
        <v>2276</v>
      </c>
      <c r="Q17" s="200">
        <f t="shared" si="2"/>
        <v>2693</v>
      </c>
      <c r="R17" s="200">
        <f t="shared" si="2"/>
        <v>373316</v>
      </c>
      <c r="S17" s="200">
        <f t="shared" si="2"/>
        <v>373316</v>
      </c>
      <c r="T17" s="200">
        <f t="shared" si="2"/>
        <v>0</v>
      </c>
      <c r="U17" s="200">
        <f t="shared" si="2"/>
        <v>0</v>
      </c>
      <c r="V17" s="200">
        <f t="shared" si="2"/>
        <v>0</v>
      </c>
      <c r="W17" s="200">
        <f t="shared" si="2"/>
        <v>0</v>
      </c>
      <c r="X17" s="200">
        <f t="shared" si="2"/>
        <v>2</v>
      </c>
      <c r="AA17" s="201">
        <f>AA16-S19</f>
        <v>449044</v>
      </c>
    </row>
    <row r="18" spans="1:32" s="143" customFormat="1" ht="10.8" customHeight="1">
      <c r="A18" s="149"/>
      <c r="B18" s="150"/>
      <c r="C18" s="151"/>
      <c r="D18" s="151"/>
      <c r="E18" s="151"/>
      <c r="F18" s="151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152"/>
      <c r="W18" s="152"/>
      <c r="X18" s="152"/>
    </row>
    <row r="19" spans="1:32" s="143" customFormat="1" ht="110.4" customHeight="1">
      <c r="A19" s="153" t="s">
        <v>55</v>
      </c>
      <c r="B19" s="154" t="s">
        <v>56</v>
      </c>
      <c r="C19" s="151"/>
      <c r="D19" s="151"/>
      <c r="E19" s="151"/>
      <c r="F19" s="151"/>
      <c r="G19" s="94">
        <f>G20</f>
        <v>15657199</v>
      </c>
      <c r="H19" s="94">
        <f t="shared" ref="H19:X19" si="3">H20</f>
        <v>13914193</v>
      </c>
      <c r="I19" s="94">
        <f t="shared" si="3"/>
        <v>9017454</v>
      </c>
      <c r="J19" s="94">
        <f t="shared" si="3"/>
        <v>7501000</v>
      </c>
      <c r="K19" s="94">
        <f t="shared" si="3"/>
        <v>0</v>
      </c>
      <c r="L19" s="94">
        <f t="shared" si="3"/>
        <v>0</v>
      </c>
      <c r="M19" s="94">
        <f t="shared" si="3"/>
        <v>300000</v>
      </c>
      <c r="N19" s="94">
        <f t="shared" si="3"/>
        <v>500000</v>
      </c>
      <c r="O19" s="94">
        <f t="shared" si="3"/>
        <v>250000</v>
      </c>
      <c r="P19" s="94">
        <f t="shared" si="3"/>
        <v>3971063</v>
      </c>
      <c r="Q19" s="94">
        <f t="shared" si="3"/>
        <v>2750473</v>
      </c>
      <c r="R19" s="94">
        <f t="shared" si="3"/>
        <v>2830867</v>
      </c>
      <c r="S19" s="94">
        <f t="shared" si="3"/>
        <v>2305000</v>
      </c>
      <c r="T19" s="94">
        <f t="shared" si="3"/>
        <v>0</v>
      </c>
      <c r="U19" s="94">
        <f t="shared" si="3"/>
        <v>0</v>
      </c>
      <c r="V19" s="94">
        <f t="shared" si="3"/>
        <v>0</v>
      </c>
      <c r="W19" s="94">
        <f t="shared" si="3"/>
        <v>0</v>
      </c>
      <c r="X19" s="94">
        <f t="shared" si="3"/>
        <v>2</v>
      </c>
    </row>
    <row r="20" spans="1:32" s="143" customFormat="1">
      <c r="A20" s="149"/>
      <c r="B20" s="155" t="s">
        <v>57</v>
      </c>
      <c r="C20" s="151"/>
      <c r="D20" s="151"/>
      <c r="E20" s="151"/>
      <c r="F20" s="151"/>
      <c r="G20" s="94">
        <f t="shared" ref="G20:X20" si="4">SUM(G21,G23)</f>
        <v>15657199</v>
      </c>
      <c r="H20" s="94">
        <f t="shared" si="4"/>
        <v>13914193</v>
      </c>
      <c r="I20" s="94">
        <f t="shared" si="4"/>
        <v>9017454</v>
      </c>
      <c r="J20" s="94">
        <f t="shared" si="4"/>
        <v>7501000</v>
      </c>
      <c r="K20" s="94">
        <f t="shared" si="4"/>
        <v>0</v>
      </c>
      <c r="L20" s="94">
        <f t="shared" si="4"/>
        <v>0</v>
      </c>
      <c r="M20" s="94">
        <f t="shared" si="4"/>
        <v>300000</v>
      </c>
      <c r="N20" s="94">
        <f t="shared" si="4"/>
        <v>500000</v>
      </c>
      <c r="O20" s="94">
        <f t="shared" si="4"/>
        <v>250000</v>
      </c>
      <c r="P20" s="94">
        <f t="shared" si="4"/>
        <v>3971063</v>
      </c>
      <c r="Q20" s="94">
        <f t="shared" si="4"/>
        <v>2750473</v>
      </c>
      <c r="R20" s="94">
        <f t="shared" si="4"/>
        <v>2830867</v>
      </c>
      <c r="S20" s="94">
        <f t="shared" si="4"/>
        <v>2305000</v>
      </c>
      <c r="T20" s="94">
        <f t="shared" si="4"/>
        <v>0</v>
      </c>
      <c r="U20" s="94">
        <f t="shared" si="4"/>
        <v>0</v>
      </c>
      <c r="V20" s="94">
        <f t="shared" si="4"/>
        <v>0</v>
      </c>
      <c r="W20" s="94">
        <f t="shared" si="4"/>
        <v>0</v>
      </c>
      <c r="X20" s="94">
        <f t="shared" si="4"/>
        <v>2</v>
      </c>
    </row>
    <row r="21" spans="1:32" s="95" customFormat="1" ht="34.799999999999997">
      <c r="A21" s="91" t="s">
        <v>58</v>
      </c>
      <c r="B21" s="92" t="s">
        <v>52</v>
      </c>
      <c r="C21" s="93"/>
      <c r="D21" s="93"/>
      <c r="E21" s="93"/>
      <c r="F21" s="93"/>
      <c r="G21" s="94">
        <f t="shared" ref="G21:X21" si="5">SUM(G22:G22)</f>
        <v>2131006</v>
      </c>
      <c r="H21" s="94">
        <f t="shared" si="5"/>
        <v>1400000</v>
      </c>
      <c r="I21" s="94">
        <f t="shared" si="5"/>
        <v>1916454</v>
      </c>
      <c r="J21" s="94">
        <f t="shared" si="5"/>
        <v>1400000</v>
      </c>
      <c r="K21" s="94">
        <f t="shared" si="5"/>
        <v>0</v>
      </c>
      <c r="L21" s="94">
        <f t="shared" si="5"/>
        <v>0</v>
      </c>
      <c r="M21" s="94">
        <f t="shared" si="5"/>
        <v>300000</v>
      </c>
      <c r="N21" s="94">
        <f t="shared" si="5"/>
        <v>500000</v>
      </c>
      <c r="O21" s="94">
        <f t="shared" si="5"/>
        <v>250000</v>
      </c>
      <c r="P21" s="94">
        <f t="shared" si="5"/>
        <v>1308342</v>
      </c>
      <c r="Q21" s="94">
        <f t="shared" si="5"/>
        <v>1050000</v>
      </c>
      <c r="R21" s="94">
        <f t="shared" si="5"/>
        <v>608112</v>
      </c>
      <c r="S21" s="94">
        <f t="shared" si="5"/>
        <v>350000</v>
      </c>
      <c r="T21" s="94">
        <f t="shared" si="5"/>
        <v>0</v>
      </c>
      <c r="U21" s="94">
        <f t="shared" si="5"/>
        <v>0</v>
      </c>
      <c r="V21" s="94">
        <f t="shared" si="5"/>
        <v>0</v>
      </c>
      <c r="W21" s="94">
        <f t="shared" si="5"/>
        <v>0</v>
      </c>
      <c r="X21" s="94">
        <f t="shared" si="5"/>
        <v>1</v>
      </c>
    </row>
    <row r="22" spans="1:32" s="157" customFormat="1" ht="90">
      <c r="A22" s="98" t="s">
        <v>15</v>
      </c>
      <c r="B22" s="90" t="s">
        <v>60</v>
      </c>
      <c r="C22" s="99" t="s">
        <v>61</v>
      </c>
      <c r="D22" s="99" t="s">
        <v>62</v>
      </c>
      <c r="E22" s="100" t="s">
        <v>63</v>
      </c>
      <c r="F22" s="100" t="s">
        <v>64</v>
      </c>
      <c r="G22" s="106">
        <v>2131006</v>
      </c>
      <c r="H22" s="106">
        <v>1400000</v>
      </c>
      <c r="I22" s="106">
        <f>J22+516454</f>
        <v>1916454</v>
      </c>
      <c r="J22" s="106">
        <v>1400000</v>
      </c>
      <c r="K22" s="107"/>
      <c r="L22" s="107"/>
      <c r="M22" s="283">
        <v>300000</v>
      </c>
      <c r="N22" s="283">
        <v>500000</v>
      </c>
      <c r="O22" s="107">
        <v>250000</v>
      </c>
      <c r="P22" s="106">
        <f>258167+175+Q22</f>
        <v>1308342</v>
      </c>
      <c r="Q22" s="106">
        <f>M22+N22+O22</f>
        <v>1050000</v>
      </c>
      <c r="R22" s="96">
        <f>S22+258112</f>
        <v>608112</v>
      </c>
      <c r="S22" s="96">
        <v>350000</v>
      </c>
      <c r="T22" s="107"/>
      <c r="U22" s="107"/>
      <c r="V22" s="156" t="s">
        <v>59</v>
      </c>
      <c r="W22" s="101"/>
      <c r="X22" s="157">
        <v>1</v>
      </c>
      <c r="Y22" s="95">
        <f>J22-Q22</f>
        <v>350000</v>
      </c>
    </row>
    <row r="23" spans="1:32" s="95" customFormat="1" ht="34.799999999999997">
      <c r="A23" s="102" t="s">
        <v>65</v>
      </c>
      <c r="B23" s="92" t="s">
        <v>53</v>
      </c>
      <c r="C23" s="93"/>
      <c r="D23" s="93"/>
      <c r="E23" s="93"/>
      <c r="F23" s="93"/>
      <c r="G23" s="94">
        <f>G24</f>
        <v>13526193</v>
      </c>
      <c r="H23" s="94">
        <f t="shared" ref="H23:X23" si="6">H24</f>
        <v>12514193</v>
      </c>
      <c r="I23" s="94">
        <f t="shared" si="6"/>
        <v>7101000</v>
      </c>
      <c r="J23" s="94">
        <f t="shared" si="6"/>
        <v>6101000</v>
      </c>
      <c r="K23" s="94">
        <f t="shared" si="6"/>
        <v>0</v>
      </c>
      <c r="L23" s="94">
        <f t="shared" si="6"/>
        <v>0</v>
      </c>
      <c r="M23" s="94">
        <f t="shared" si="6"/>
        <v>0</v>
      </c>
      <c r="N23" s="94">
        <f t="shared" si="6"/>
        <v>0</v>
      </c>
      <c r="O23" s="94"/>
      <c r="P23" s="94">
        <f t="shared" si="6"/>
        <v>2662721</v>
      </c>
      <c r="Q23" s="94">
        <f t="shared" si="6"/>
        <v>1700473</v>
      </c>
      <c r="R23" s="94">
        <f t="shared" si="6"/>
        <v>2222755</v>
      </c>
      <c r="S23" s="94">
        <f t="shared" si="6"/>
        <v>1955000</v>
      </c>
      <c r="T23" s="94">
        <f t="shared" si="6"/>
        <v>0</v>
      </c>
      <c r="U23" s="94">
        <f t="shared" si="6"/>
        <v>0</v>
      </c>
      <c r="V23" s="94"/>
      <c r="W23" s="94"/>
      <c r="X23" s="94">
        <f t="shared" si="6"/>
        <v>1</v>
      </c>
    </row>
    <row r="24" spans="1:32" s="157" customFormat="1" ht="90">
      <c r="A24" s="98" t="s">
        <v>15</v>
      </c>
      <c r="B24" s="90" t="s">
        <v>66</v>
      </c>
      <c r="C24" s="103" t="s">
        <v>67</v>
      </c>
      <c r="D24" s="104" t="s">
        <v>68</v>
      </c>
      <c r="E24" s="103" t="s">
        <v>69</v>
      </c>
      <c r="F24" s="103" t="s">
        <v>70</v>
      </c>
      <c r="G24" s="106">
        <v>13526193</v>
      </c>
      <c r="H24" s="106">
        <f>G24-1012000</f>
        <v>12514193</v>
      </c>
      <c r="I24" s="106">
        <f>J24+1000000</f>
        <v>7101000</v>
      </c>
      <c r="J24" s="106">
        <f>4928000+1173000</f>
        <v>6101000</v>
      </c>
      <c r="K24" s="107"/>
      <c r="L24" s="107"/>
      <c r="M24" s="107">
        <v>0</v>
      </c>
      <c r="N24" s="107">
        <v>0</v>
      </c>
      <c r="O24" s="107">
        <v>1700473</v>
      </c>
      <c r="P24" s="106">
        <f>482550+479698+Q24</f>
        <v>2662721</v>
      </c>
      <c r="Q24" s="106">
        <f>M24+N24+O24</f>
        <v>1700473</v>
      </c>
      <c r="R24" s="106">
        <f>S24+267755</f>
        <v>2222755</v>
      </c>
      <c r="S24" s="106">
        <v>1955000</v>
      </c>
      <c r="T24" s="97"/>
      <c r="U24" s="97"/>
      <c r="V24" s="156" t="s">
        <v>59</v>
      </c>
      <c r="W24" s="105"/>
      <c r="X24" s="157">
        <v>1</v>
      </c>
      <c r="Y24" s="95">
        <f>J24-Q24</f>
        <v>4400527</v>
      </c>
    </row>
    <row r="25" spans="1:32" s="143" customFormat="1" ht="34.200000000000003" customHeight="1">
      <c r="A25" s="158" t="s">
        <v>71</v>
      </c>
      <c r="B25" s="154" t="s">
        <v>72</v>
      </c>
      <c r="C25" s="151"/>
      <c r="D25" s="151"/>
      <c r="E25" s="151"/>
      <c r="F25" s="151"/>
      <c r="G25" s="94">
        <f>SUM(G26,G29,G33)</f>
        <v>3525714</v>
      </c>
      <c r="H25" s="94">
        <f>SUM(H26,H29,H33)</f>
        <v>3041422</v>
      </c>
      <c r="I25" s="94">
        <f>SUM(I26,I29,I33)</f>
        <v>3204409</v>
      </c>
      <c r="J25" s="94">
        <f>SUM(J26,J29,J33)</f>
        <v>2936665</v>
      </c>
      <c r="K25" s="94">
        <f>SUM(K26,K29,K33)</f>
        <v>0</v>
      </c>
      <c r="L25" s="94">
        <f>SUM(L26,L29,L33)</f>
        <v>0</v>
      </c>
      <c r="M25" s="94">
        <f>SUM(M26,M29,M33)</f>
        <v>63546.125</v>
      </c>
      <c r="N25" s="94">
        <f>SUM(N26,N29,N33)</f>
        <v>444778</v>
      </c>
      <c r="O25" s="94">
        <f>SUM(O26,O29,O33)</f>
        <v>482855</v>
      </c>
      <c r="P25" s="94">
        <f>SUM(P26,P29,P33)</f>
        <v>1051154.125</v>
      </c>
      <c r="Q25" s="94">
        <f>SUM(Q26,Q29,Q33)</f>
        <v>991179.125</v>
      </c>
      <c r="R25" s="94">
        <f>SUM(R26,R29,R33)</f>
        <v>962189</v>
      </c>
      <c r="S25" s="94">
        <f>SUM(S26,S29,S33)</f>
        <v>822360</v>
      </c>
      <c r="T25" s="94">
        <f>SUM(T26,T29,T33)</f>
        <v>0</v>
      </c>
      <c r="U25" s="94">
        <f>SUM(U26,U29,U33)</f>
        <v>0</v>
      </c>
      <c r="V25" s="152"/>
      <c r="W25" s="152"/>
      <c r="X25" s="152">
        <f>SUM(X26,X29,X33)</f>
        <v>8</v>
      </c>
      <c r="AC25" s="143">
        <v>477360</v>
      </c>
      <c r="AD25" s="143">
        <f>S25-AC25</f>
        <v>345000</v>
      </c>
    </row>
    <row r="26" spans="1:32" s="143" customFormat="1" ht="47.4" customHeight="1">
      <c r="A26" s="109"/>
      <c r="B26" s="159" t="s">
        <v>73</v>
      </c>
      <c r="C26" s="111"/>
      <c r="D26" s="111"/>
      <c r="E26" s="111"/>
      <c r="F26" s="111"/>
      <c r="G26" s="112">
        <f>G27</f>
        <v>243411</v>
      </c>
      <c r="H26" s="112">
        <f t="shared" ref="H26:X26" si="7">H27</f>
        <v>116280</v>
      </c>
      <c r="I26" s="112">
        <f t="shared" si="7"/>
        <v>217804</v>
      </c>
      <c r="J26" s="112">
        <f t="shared" si="7"/>
        <v>116280</v>
      </c>
      <c r="K26" s="112">
        <f t="shared" si="7"/>
        <v>0</v>
      </c>
      <c r="L26" s="112">
        <f t="shared" si="7"/>
        <v>0</v>
      </c>
      <c r="M26" s="112">
        <f t="shared" si="7"/>
        <v>0</v>
      </c>
      <c r="N26" s="112">
        <f t="shared" si="7"/>
        <v>21965</v>
      </c>
      <c r="O26" s="112">
        <f t="shared" si="7"/>
        <v>7400</v>
      </c>
      <c r="P26" s="112">
        <f t="shared" si="7"/>
        <v>89757</v>
      </c>
      <c r="Q26" s="112">
        <f t="shared" si="7"/>
        <v>29365</v>
      </c>
      <c r="R26" s="112">
        <f t="shared" si="7"/>
        <v>81209</v>
      </c>
      <c r="S26" s="112">
        <f t="shared" si="7"/>
        <v>50000</v>
      </c>
      <c r="T26" s="112">
        <f t="shared" si="7"/>
        <v>0</v>
      </c>
      <c r="U26" s="112">
        <f t="shared" si="7"/>
        <v>0</v>
      </c>
      <c r="V26" s="116"/>
      <c r="W26" s="116"/>
      <c r="X26" s="116">
        <f t="shared" si="7"/>
        <v>1</v>
      </c>
    </row>
    <row r="27" spans="1:32" s="143" customFormat="1" ht="58.8" customHeight="1">
      <c r="A27" s="109" t="s">
        <v>58</v>
      </c>
      <c r="B27" s="110" t="s">
        <v>52</v>
      </c>
      <c r="C27" s="111"/>
      <c r="D27" s="111"/>
      <c r="E27" s="111"/>
      <c r="F27" s="111"/>
      <c r="G27" s="112">
        <f>G28</f>
        <v>243411</v>
      </c>
      <c r="H27" s="112">
        <f t="shared" ref="H27:X27" si="8">H28</f>
        <v>116280</v>
      </c>
      <c r="I27" s="112">
        <f t="shared" si="8"/>
        <v>217804</v>
      </c>
      <c r="J27" s="112">
        <f t="shared" si="8"/>
        <v>116280</v>
      </c>
      <c r="K27" s="112">
        <f t="shared" si="8"/>
        <v>0</v>
      </c>
      <c r="L27" s="112">
        <f t="shared" si="8"/>
        <v>0</v>
      </c>
      <c r="M27" s="112">
        <f t="shared" si="8"/>
        <v>0</v>
      </c>
      <c r="N27" s="112">
        <f t="shared" si="8"/>
        <v>21965</v>
      </c>
      <c r="O27" s="112">
        <f t="shared" si="8"/>
        <v>7400</v>
      </c>
      <c r="P27" s="112">
        <f t="shared" si="8"/>
        <v>89757</v>
      </c>
      <c r="Q27" s="112">
        <f t="shared" si="8"/>
        <v>29365</v>
      </c>
      <c r="R27" s="112">
        <f t="shared" si="8"/>
        <v>81209</v>
      </c>
      <c r="S27" s="112">
        <f t="shared" si="8"/>
        <v>50000</v>
      </c>
      <c r="T27" s="112">
        <f t="shared" si="8"/>
        <v>0</v>
      </c>
      <c r="U27" s="112">
        <f t="shared" si="8"/>
        <v>0</v>
      </c>
      <c r="V27" s="116"/>
      <c r="W27" s="116"/>
      <c r="X27" s="116">
        <f t="shared" si="8"/>
        <v>1</v>
      </c>
    </row>
    <row r="28" spans="1:32" s="143" customFormat="1" ht="72">
      <c r="A28" s="160">
        <v>1</v>
      </c>
      <c r="B28" s="161" t="s">
        <v>74</v>
      </c>
      <c r="C28" s="160" t="s">
        <v>75</v>
      </c>
      <c r="D28" s="160" t="s">
        <v>170</v>
      </c>
      <c r="E28" s="160" t="s">
        <v>76</v>
      </c>
      <c r="F28" s="162" t="s">
        <v>77</v>
      </c>
      <c r="G28" s="163">
        <v>243411</v>
      </c>
      <c r="H28" s="163">
        <v>116280</v>
      </c>
      <c r="I28" s="163">
        <f>101524+116280</f>
        <v>217804</v>
      </c>
      <c r="J28" s="163">
        <v>116280</v>
      </c>
      <c r="K28" s="164"/>
      <c r="L28" s="164"/>
      <c r="M28" s="164"/>
      <c r="N28" s="282">
        <v>21965</v>
      </c>
      <c r="O28" s="164">
        <v>7400</v>
      </c>
      <c r="P28" s="107">
        <f>60392+Q28</f>
        <v>89757</v>
      </c>
      <c r="Q28" s="106">
        <f>M28+N28+O28</f>
        <v>29365</v>
      </c>
      <c r="R28" s="107">
        <f>S28+31209</f>
        <v>81209</v>
      </c>
      <c r="S28" s="107">
        <v>50000</v>
      </c>
      <c r="T28" s="112"/>
      <c r="U28" s="112"/>
      <c r="V28" s="165" t="s">
        <v>78</v>
      </c>
      <c r="W28" s="166"/>
      <c r="X28" s="143">
        <v>1</v>
      </c>
      <c r="Y28" s="143">
        <f>J28-Q28</f>
        <v>86915</v>
      </c>
      <c r="AB28" s="143">
        <v>801669</v>
      </c>
      <c r="AC28" s="143">
        <f>S25</f>
        <v>822360</v>
      </c>
      <c r="AD28" s="143">
        <f>AB28-AC28</f>
        <v>-20691</v>
      </c>
      <c r="AF28" s="143">
        <f>P28-Q28</f>
        <v>60392</v>
      </c>
    </row>
    <row r="29" spans="1:32" s="143" customFormat="1" ht="52.95" customHeight="1">
      <c r="A29" s="160"/>
      <c r="B29" s="167" t="s">
        <v>79</v>
      </c>
      <c r="C29" s="160"/>
      <c r="D29" s="160"/>
      <c r="E29" s="160"/>
      <c r="F29" s="162"/>
      <c r="G29" s="168">
        <f>G30</f>
        <v>191209</v>
      </c>
      <c r="H29" s="168">
        <f t="shared" ref="H29:X29" si="9">H30</f>
        <v>173376</v>
      </c>
      <c r="I29" s="168">
        <f t="shared" si="9"/>
        <v>172000</v>
      </c>
      <c r="J29" s="168">
        <f t="shared" si="9"/>
        <v>172000</v>
      </c>
      <c r="K29" s="168">
        <f t="shared" si="9"/>
        <v>0</v>
      </c>
      <c r="L29" s="168">
        <f t="shared" si="9"/>
        <v>0</v>
      </c>
      <c r="M29" s="168">
        <f t="shared" si="9"/>
        <v>961.125</v>
      </c>
      <c r="N29" s="168">
        <f t="shared" si="9"/>
        <v>3900</v>
      </c>
      <c r="O29" s="168">
        <f t="shared" si="9"/>
        <v>95395</v>
      </c>
      <c r="P29" s="168">
        <f t="shared" si="9"/>
        <v>100256.125</v>
      </c>
      <c r="Q29" s="168">
        <f t="shared" si="9"/>
        <v>100256.125</v>
      </c>
      <c r="R29" s="168">
        <f t="shared" si="9"/>
        <v>73044</v>
      </c>
      <c r="S29" s="168">
        <f t="shared" si="9"/>
        <v>73044</v>
      </c>
      <c r="T29" s="168">
        <f t="shared" si="9"/>
        <v>0</v>
      </c>
      <c r="U29" s="168">
        <f t="shared" si="9"/>
        <v>0</v>
      </c>
      <c r="V29" s="168">
        <f t="shared" si="9"/>
        <v>0</v>
      </c>
      <c r="W29" s="168">
        <f t="shared" si="9"/>
        <v>0</v>
      </c>
      <c r="X29" s="168">
        <f t="shared" si="9"/>
        <v>2</v>
      </c>
    </row>
    <row r="30" spans="1:32" s="143" customFormat="1" ht="54" customHeight="1">
      <c r="A30" s="109" t="s">
        <v>58</v>
      </c>
      <c r="B30" s="110" t="s">
        <v>53</v>
      </c>
      <c r="C30" s="111"/>
      <c r="D30" s="111"/>
      <c r="E30" s="111"/>
      <c r="F30" s="111"/>
      <c r="G30" s="112">
        <f>SUM(G31:G32)</f>
        <v>191209</v>
      </c>
      <c r="H30" s="112">
        <f>SUM(H31:H32)</f>
        <v>173376</v>
      </c>
      <c r="I30" s="112">
        <f>SUM(I31:I32)</f>
        <v>172000</v>
      </c>
      <c r="J30" s="112">
        <f>SUM(J31:J32)</f>
        <v>172000</v>
      </c>
      <c r="K30" s="112">
        <f>SUM(K31:K32)</f>
        <v>0</v>
      </c>
      <c r="L30" s="112">
        <f>SUM(L31:L32)</f>
        <v>0</v>
      </c>
      <c r="M30" s="112">
        <f>SUM(M31:M32)</f>
        <v>961.125</v>
      </c>
      <c r="N30" s="112">
        <f>SUM(N31:N32)</f>
        <v>3900</v>
      </c>
      <c r="O30" s="112">
        <f>SUM(O31:O32)</f>
        <v>95395</v>
      </c>
      <c r="P30" s="112">
        <f>SUM(P31:P32)</f>
        <v>100256.125</v>
      </c>
      <c r="Q30" s="112">
        <f>SUM(Q31:Q32)</f>
        <v>100256.125</v>
      </c>
      <c r="R30" s="112">
        <f>SUM(R31:R32)</f>
        <v>73044</v>
      </c>
      <c r="S30" s="112">
        <f>SUM(S31:S32)</f>
        <v>73044</v>
      </c>
      <c r="T30" s="112">
        <f>SUM(T31:T32)</f>
        <v>0</v>
      </c>
      <c r="U30" s="112">
        <f>SUM(U31:U32)</f>
        <v>0</v>
      </c>
      <c r="V30" s="112">
        <f>SUM(V31:V32)</f>
        <v>0</v>
      </c>
      <c r="W30" s="112">
        <f>SUM(W31:W32)</f>
        <v>0</v>
      </c>
      <c r="X30" s="112">
        <f>SUM(X31:X32)</f>
        <v>2</v>
      </c>
    </row>
    <row r="31" spans="1:32" s="143" customFormat="1" ht="96" customHeight="1">
      <c r="A31" s="160" t="s">
        <v>15</v>
      </c>
      <c r="B31" s="113" t="s">
        <v>80</v>
      </c>
      <c r="C31" s="111" t="s">
        <v>81</v>
      </c>
      <c r="D31" s="111" t="s">
        <v>82</v>
      </c>
      <c r="E31" s="111" t="s">
        <v>76</v>
      </c>
      <c r="F31" s="111" t="s">
        <v>83</v>
      </c>
      <c r="G31" s="114">
        <v>100000</v>
      </c>
      <c r="H31" s="114">
        <v>90000</v>
      </c>
      <c r="I31" s="106">
        <f>J31</f>
        <v>89000</v>
      </c>
      <c r="J31" s="106">
        <v>89000</v>
      </c>
      <c r="K31" s="107"/>
      <c r="L31" s="107"/>
      <c r="M31" s="107">
        <v>961.125</v>
      </c>
      <c r="N31" s="283">
        <v>2900</v>
      </c>
      <c r="O31" s="107">
        <v>60000</v>
      </c>
      <c r="P31" s="106">
        <f>Q31</f>
        <v>63861.125</v>
      </c>
      <c r="Q31" s="106">
        <f>M31+N31+O31</f>
        <v>63861.125</v>
      </c>
      <c r="R31" s="106">
        <f>S31</f>
        <v>26439</v>
      </c>
      <c r="S31" s="106">
        <v>26439</v>
      </c>
      <c r="T31" s="107"/>
      <c r="U31" s="107"/>
      <c r="V31" s="165" t="s">
        <v>59</v>
      </c>
      <c r="W31" s="115"/>
      <c r="X31" s="143">
        <v>1</v>
      </c>
      <c r="Y31" s="143">
        <f>J31-Q31</f>
        <v>25138.875</v>
      </c>
    </row>
    <row r="32" spans="1:32" s="143" customFormat="1" ht="105" customHeight="1">
      <c r="A32" s="160">
        <v>3</v>
      </c>
      <c r="B32" s="161" t="s">
        <v>84</v>
      </c>
      <c r="C32" s="160" t="s">
        <v>75</v>
      </c>
      <c r="D32" s="160" t="s">
        <v>85</v>
      </c>
      <c r="E32" s="160" t="s">
        <v>76</v>
      </c>
      <c r="F32" s="160" t="s">
        <v>86</v>
      </c>
      <c r="G32" s="163">
        <v>91209</v>
      </c>
      <c r="H32" s="163">
        <v>83376</v>
      </c>
      <c r="I32" s="169">
        <v>83000</v>
      </c>
      <c r="J32" s="169">
        <v>83000</v>
      </c>
      <c r="K32" s="164"/>
      <c r="L32" s="164"/>
      <c r="M32" s="164"/>
      <c r="N32" s="282">
        <v>1000</v>
      </c>
      <c r="O32" s="164">
        <v>35395</v>
      </c>
      <c r="P32" s="170">
        <f>Q32</f>
        <v>36395</v>
      </c>
      <c r="Q32" s="106">
        <f>M32+N32+O32</f>
        <v>36395</v>
      </c>
      <c r="R32" s="106">
        <f>S32</f>
        <v>46605</v>
      </c>
      <c r="S32" s="106">
        <v>46605</v>
      </c>
      <c r="T32" s="107"/>
      <c r="U32" s="107"/>
      <c r="V32" s="165" t="s">
        <v>87</v>
      </c>
      <c r="W32" s="115"/>
      <c r="X32" s="143">
        <v>1</v>
      </c>
      <c r="Y32" s="143">
        <f>J32-Q32</f>
        <v>46605</v>
      </c>
    </row>
    <row r="33" spans="1:29" s="143" customFormat="1">
      <c r="A33" s="171"/>
      <c r="B33" s="172" t="s">
        <v>88</v>
      </c>
      <c r="C33" s="173"/>
      <c r="D33" s="173"/>
      <c r="E33" s="173"/>
      <c r="F33" s="173"/>
      <c r="G33" s="174">
        <f>G34</f>
        <v>3091094</v>
      </c>
      <c r="H33" s="174">
        <f t="shared" ref="H33:X33" si="10">H34</f>
        <v>2751766</v>
      </c>
      <c r="I33" s="174">
        <f t="shared" si="10"/>
        <v>2814605</v>
      </c>
      <c r="J33" s="174">
        <f t="shared" si="10"/>
        <v>2648385</v>
      </c>
      <c r="K33" s="174">
        <f t="shared" si="10"/>
        <v>0</v>
      </c>
      <c r="L33" s="174">
        <f t="shared" si="10"/>
        <v>0</v>
      </c>
      <c r="M33" s="174">
        <f t="shared" si="10"/>
        <v>62585</v>
      </c>
      <c r="N33" s="174">
        <f t="shared" si="10"/>
        <v>418913</v>
      </c>
      <c r="O33" s="174">
        <f t="shared" si="10"/>
        <v>380060</v>
      </c>
      <c r="P33" s="174">
        <f t="shared" si="10"/>
        <v>861141</v>
      </c>
      <c r="Q33" s="174">
        <f t="shared" si="10"/>
        <v>861558</v>
      </c>
      <c r="R33" s="174">
        <f t="shared" si="10"/>
        <v>807936</v>
      </c>
      <c r="S33" s="174">
        <f t="shared" si="10"/>
        <v>699316</v>
      </c>
      <c r="T33" s="174">
        <f t="shared" si="10"/>
        <v>0</v>
      </c>
      <c r="U33" s="174">
        <f t="shared" si="10"/>
        <v>0</v>
      </c>
      <c r="V33" s="175"/>
      <c r="W33" s="175"/>
      <c r="X33" s="175">
        <f t="shared" si="10"/>
        <v>5</v>
      </c>
    </row>
    <row r="34" spans="1:29" s="143" customFormat="1" ht="31.95" customHeight="1">
      <c r="A34" s="153"/>
      <c r="B34" s="172" t="s">
        <v>89</v>
      </c>
      <c r="C34" s="173"/>
      <c r="D34" s="173"/>
      <c r="E34" s="173"/>
      <c r="F34" s="173"/>
      <c r="G34" s="174">
        <f>SUM(G35,G38,G40)</f>
        <v>3091094</v>
      </c>
      <c r="H34" s="174">
        <f>SUM(H35,H38,H40)</f>
        <v>2751766</v>
      </c>
      <c r="I34" s="174">
        <f>SUM(I35,I38,I40)</f>
        <v>2814605</v>
      </c>
      <c r="J34" s="174">
        <f>SUM(J35,J38,J40)</f>
        <v>2648385</v>
      </c>
      <c r="K34" s="174">
        <f>SUM(K35,K38,K40)</f>
        <v>0</v>
      </c>
      <c r="L34" s="174">
        <f>SUM(L35,L38,L40)</f>
        <v>0</v>
      </c>
      <c r="M34" s="174">
        <f>SUM(M35,M38,M40)</f>
        <v>62585</v>
      </c>
      <c r="N34" s="174">
        <f>SUM(N35,N38,N40)</f>
        <v>418913</v>
      </c>
      <c r="O34" s="174">
        <f>SUM(O35,O38,O40)</f>
        <v>380060</v>
      </c>
      <c r="P34" s="174">
        <f>SUM(P35,P38,P40)</f>
        <v>861141</v>
      </c>
      <c r="Q34" s="174">
        <f>SUM(Q35,Q38,Q40)</f>
        <v>861558</v>
      </c>
      <c r="R34" s="174">
        <f>SUM(R35,R38,R40)</f>
        <v>807936</v>
      </c>
      <c r="S34" s="174">
        <f>SUM(S35,S38,S40)</f>
        <v>699316</v>
      </c>
      <c r="T34" s="174">
        <f>SUM(T35,T38,T40)</f>
        <v>0</v>
      </c>
      <c r="U34" s="174">
        <f>SUM(U35,U38,U40)</f>
        <v>0</v>
      </c>
      <c r="V34" s="175"/>
      <c r="W34" s="175"/>
      <c r="X34" s="175">
        <f>SUM(X35,X38,X40)</f>
        <v>5</v>
      </c>
    </row>
    <row r="35" spans="1:29" s="129" customFormat="1" ht="34.799999999999997">
      <c r="A35" s="109" t="s">
        <v>58</v>
      </c>
      <c r="B35" s="110" t="s">
        <v>52</v>
      </c>
      <c r="C35" s="111"/>
      <c r="D35" s="111"/>
      <c r="E35" s="111"/>
      <c r="F35" s="111"/>
      <c r="G35" s="112">
        <f>SUM(G36:G37)</f>
        <v>1604386</v>
      </c>
      <c r="H35" s="112">
        <f t="shared" ref="H35:X35" si="11">SUM(H36:H37)</f>
        <v>1430185</v>
      </c>
      <c r="I35" s="112">
        <f t="shared" si="11"/>
        <v>1530305</v>
      </c>
      <c r="J35" s="112">
        <f t="shared" si="11"/>
        <v>1421685</v>
      </c>
      <c r="K35" s="112">
        <f t="shared" si="11"/>
        <v>0</v>
      </c>
      <c r="L35" s="112">
        <f t="shared" si="11"/>
        <v>0</v>
      </c>
      <c r="M35" s="112">
        <f t="shared" ref="M35:O35" si="12">SUM(M36:M37)</f>
        <v>62585</v>
      </c>
      <c r="N35" s="112">
        <f t="shared" si="12"/>
        <v>414080</v>
      </c>
      <c r="O35" s="112">
        <f t="shared" si="12"/>
        <v>280000</v>
      </c>
      <c r="P35" s="112">
        <f t="shared" si="11"/>
        <v>756665</v>
      </c>
      <c r="Q35" s="112">
        <f t="shared" si="11"/>
        <v>756665</v>
      </c>
      <c r="R35" s="112">
        <f t="shared" si="11"/>
        <v>404620</v>
      </c>
      <c r="S35" s="112">
        <f t="shared" si="11"/>
        <v>296000</v>
      </c>
      <c r="T35" s="112">
        <f t="shared" si="11"/>
        <v>0</v>
      </c>
      <c r="U35" s="112">
        <f t="shared" si="11"/>
        <v>0</v>
      </c>
      <c r="V35" s="116"/>
      <c r="W35" s="116"/>
      <c r="X35" s="116">
        <f t="shared" si="11"/>
        <v>2</v>
      </c>
    </row>
    <row r="36" spans="1:29" ht="92.4" customHeight="1">
      <c r="A36" s="117">
        <v>1</v>
      </c>
      <c r="B36" s="161" t="s">
        <v>90</v>
      </c>
      <c r="C36" s="160" t="s">
        <v>91</v>
      </c>
      <c r="D36" s="160" t="s">
        <v>92</v>
      </c>
      <c r="E36" s="160" t="s">
        <v>76</v>
      </c>
      <c r="F36" s="120" t="s">
        <v>93</v>
      </c>
      <c r="G36" s="163">
        <v>499000</v>
      </c>
      <c r="H36" s="163">
        <v>449100</v>
      </c>
      <c r="I36" s="176">
        <v>444100</v>
      </c>
      <c r="J36" s="176">
        <v>444100</v>
      </c>
      <c r="K36" s="164"/>
      <c r="L36" s="164"/>
      <c r="M36" s="282">
        <v>62585</v>
      </c>
      <c r="N36" s="282">
        <v>88268</v>
      </c>
      <c r="O36" s="164"/>
      <c r="P36" s="106">
        <f>Q36</f>
        <v>150853</v>
      </c>
      <c r="Q36" s="106">
        <f>M36+N36+O36</f>
        <v>150853</v>
      </c>
      <c r="R36" s="96">
        <f>S36</f>
        <v>46000</v>
      </c>
      <c r="S36" s="96">
        <f>30000+16000</f>
        <v>46000</v>
      </c>
      <c r="T36" s="107"/>
      <c r="U36" s="107"/>
      <c r="V36" s="165" t="s">
        <v>94</v>
      </c>
      <c r="W36" s="115"/>
      <c r="X36" s="133">
        <v>1</v>
      </c>
      <c r="Y36" s="143">
        <f>J36-Q36</f>
        <v>293247</v>
      </c>
    </row>
    <row r="37" spans="1:29" ht="95.25" customHeight="1">
      <c r="A37" s="117">
        <v>2</v>
      </c>
      <c r="B37" s="161" t="s">
        <v>95</v>
      </c>
      <c r="C37" s="160" t="s">
        <v>96</v>
      </c>
      <c r="D37" s="160" t="s">
        <v>97</v>
      </c>
      <c r="E37" s="160" t="s">
        <v>76</v>
      </c>
      <c r="F37" s="120" t="s">
        <v>98</v>
      </c>
      <c r="G37" s="163">
        <f>996766+108620</f>
        <v>1105386</v>
      </c>
      <c r="H37" s="163">
        <v>981085</v>
      </c>
      <c r="I37" s="177">
        <f>977585+108620</f>
        <v>1086205</v>
      </c>
      <c r="J37" s="177">
        <v>977585</v>
      </c>
      <c r="K37" s="164"/>
      <c r="L37" s="164"/>
      <c r="M37" s="164"/>
      <c r="N37" s="282">
        <v>325812</v>
      </c>
      <c r="O37" s="164">
        <v>280000</v>
      </c>
      <c r="P37" s="178">
        <v>605812</v>
      </c>
      <c r="Q37" s="106">
        <f>M37+N37+O37</f>
        <v>605812</v>
      </c>
      <c r="R37" s="179">
        <f>S37+108620</f>
        <v>358620</v>
      </c>
      <c r="S37" s="179">
        <v>250000</v>
      </c>
      <c r="T37" s="107"/>
      <c r="U37" s="107"/>
      <c r="V37" s="165" t="s">
        <v>174</v>
      </c>
      <c r="W37" s="118" t="s">
        <v>167</v>
      </c>
      <c r="X37" s="133">
        <v>1</v>
      </c>
      <c r="Y37" s="143">
        <f>J37-Q37</f>
        <v>371773</v>
      </c>
    </row>
    <row r="38" spans="1:29" s="128" customFormat="1" ht="53.4" customHeight="1">
      <c r="A38" s="109" t="s">
        <v>65</v>
      </c>
      <c r="B38" s="110" t="s">
        <v>53</v>
      </c>
      <c r="C38" s="111"/>
      <c r="D38" s="111"/>
      <c r="E38" s="111"/>
      <c r="F38" s="111"/>
      <c r="G38" s="112">
        <f>G39</f>
        <v>260834</v>
      </c>
      <c r="H38" s="112">
        <f t="shared" ref="H38:X38" si="13">H39</f>
        <v>239400</v>
      </c>
      <c r="I38" s="112">
        <f t="shared" si="13"/>
        <v>239400</v>
      </c>
      <c r="J38" s="112">
        <f t="shared" si="13"/>
        <v>239400</v>
      </c>
      <c r="K38" s="112">
        <f t="shared" si="13"/>
        <v>0</v>
      </c>
      <c r="L38" s="112">
        <f t="shared" si="13"/>
        <v>0</v>
      </c>
      <c r="M38" s="112">
        <f t="shared" si="13"/>
        <v>0</v>
      </c>
      <c r="N38" s="112">
        <f t="shared" si="13"/>
        <v>2200</v>
      </c>
      <c r="O38" s="112">
        <f t="shared" si="13"/>
        <v>100000</v>
      </c>
      <c r="P38" s="112">
        <f t="shared" si="13"/>
        <v>102200</v>
      </c>
      <c r="Q38" s="112">
        <f t="shared" si="13"/>
        <v>102200</v>
      </c>
      <c r="R38" s="112">
        <f t="shared" si="13"/>
        <v>30000</v>
      </c>
      <c r="S38" s="112">
        <f t="shared" si="13"/>
        <v>30000</v>
      </c>
      <c r="T38" s="112">
        <f t="shared" si="13"/>
        <v>0</v>
      </c>
      <c r="U38" s="112">
        <f t="shared" si="13"/>
        <v>0</v>
      </c>
      <c r="V38" s="116"/>
      <c r="W38" s="116"/>
      <c r="X38" s="116">
        <f t="shared" si="13"/>
        <v>1</v>
      </c>
    </row>
    <row r="39" spans="1:29" ht="90">
      <c r="A39" s="117">
        <v>1</v>
      </c>
      <c r="B39" s="113" t="s">
        <v>99</v>
      </c>
      <c r="C39" s="119" t="s">
        <v>100</v>
      </c>
      <c r="D39" s="119" t="s">
        <v>101</v>
      </c>
      <c r="E39" s="120" t="s">
        <v>102</v>
      </c>
      <c r="F39" s="120" t="s">
        <v>103</v>
      </c>
      <c r="G39" s="106">
        <v>260834</v>
      </c>
      <c r="H39" s="106">
        <v>239400</v>
      </c>
      <c r="I39" s="106">
        <f>J39</f>
        <v>239400</v>
      </c>
      <c r="J39" s="106">
        <v>239400</v>
      </c>
      <c r="K39" s="97"/>
      <c r="L39" s="97"/>
      <c r="M39" s="97"/>
      <c r="N39" s="283">
        <v>2200</v>
      </c>
      <c r="O39" s="107">
        <v>100000</v>
      </c>
      <c r="P39" s="106">
        <v>102200</v>
      </c>
      <c r="Q39" s="106">
        <f>M39+N39+O39</f>
        <v>102200</v>
      </c>
      <c r="R39" s="106">
        <v>30000</v>
      </c>
      <c r="S39" s="106">
        <v>30000</v>
      </c>
      <c r="T39" s="97"/>
      <c r="U39" s="97"/>
      <c r="V39" s="165" t="s">
        <v>59</v>
      </c>
      <c r="W39" s="121"/>
      <c r="X39" s="133">
        <v>1</v>
      </c>
      <c r="Y39" s="143">
        <f>J39-Q39</f>
        <v>137200</v>
      </c>
    </row>
    <row r="40" spans="1:29">
      <c r="A40" s="122"/>
      <c r="B40" s="110" t="s">
        <v>54</v>
      </c>
      <c r="C40" s="123"/>
      <c r="D40" s="123"/>
      <c r="E40" s="124"/>
      <c r="F40" s="124"/>
      <c r="G40" s="125">
        <f t="shared" ref="G40:L40" si="14">SUM(G41:G42)</f>
        <v>1225874</v>
      </c>
      <c r="H40" s="125">
        <f t="shared" si="14"/>
        <v>1082181</v>
      </c>
      <c r="I40" s="125">
        <f t="shared" si="14"/>
        <v>1044900</v>
      </c>
      <c r="J40" s="125">
        <f t="shared" si="14"/>
        <v>987300</v>
      </c>
      <c r="K40" s="125">
        <f t="shared" si="14"/>
        <v>0</v>
      </c>
      <c r="L40" s="125">
        <f t="shared" si="14"/>
        <v>0</v>
      </c>
      <c r="M40" s="125">
        <f t="shared" ref="M40" si="15">SUM(M41:M42)</f>
        <v>0</v>
      </c>
      <c r="N40" s="125">
        <f t="shared" ref="N40" si="16">SUM(N41:N42)</f>
        <v>2633</v>
      </c>
      <c r="O40" s="125">
        <f t="shared" ref="O40" si="17">SUM(O41:O42)</f>
        <v>60</v>
      </c>
      <c r="P40" s="125">
        <f t="shared" ref="P40:U40" si="18">SUM(P41:P42)</f>
        <v>2276</v>
      </c>
      <c r="Q40" s="125">
        <f t="shared" si="18"/>
        <v>2693</v>
      </c>
      <c r="R40" s="125">
        <f t="shared" si="18"/>
        <v>373316</v>
      </c>
      <c r="S40" s="125">
        <f t="shared" si="18"/>
        <v>373316</v>
      </c>
      <c r="T40" s="125">
        <f t="shared" si="18"/>
        <v>0</v>
      </c>
      <c r="U40" s="125">
        <f t="shared" si="18"/>
        <v>0</v>
      </c>
      <c r="V40" s="126"/>
      <c r="W40" s="126"/>
      <c r="X40" s="126">
        <f>SUM(X41:X42)</f>
        <v>2</v>
      </c>
      <c r="Y40" s="143"/>
    </row>
    <row r="41" spans="1:29" ht="90">
      <c r="A41" s="117">
        <v>1</v>
      </c>
      <c r="B41" s="113" t="s">
        <v>104</v>
      </c>
      <c r="C41" s="119" t="s">
        <v>105</v>
      </c>
      <c r="D41" s="119" t="s">
        <v>106</v>
      </c>
      <c r="E41" s="120" t="s">
        <v>102</v>
      </c>
      <c r="F41" s="120" t="s">
        <v>107</v>
      </c>
      <c r="G41" s="106">
        <v>863693</v>
      </c>
      <c r="H41" s="106">
        <v>720000</v>
      </c>
      <c r="I41" s="106">
        <f>J41+57600</f>
        <v>777600</v>
      </c>
      <c r="J41" s="106">
        <v>720000</v>
      </c>
      <c r="K41" s="97"/>
      <c r="L41" s="97"/>
      <c r="M41" s="97"/>
      <c r="N41" s="283">
        <v>1633</v>
      </c>
      <c r="O41" s="97"/>
      <c r="P41" s="106">
        <f>Q41</f>
        <v>1633</v>
      </c>
      <c r="Q41" s="106">
        <f>M41+N41+O41</f>
        <v>1633</v>
      </c>
      <c r="R41" s="106">
        <f>S41</f>
        <v>241316</v>
      </c>
      <c r="S41" s="106">
        <f>325000-43684-40000</f>
        <v>241316</v>
      </c>
      <c r="T41" s="97"/>
      <c r="U41" s="97"/>
      <c r="V41" s="165" t="s">
        <v>59</v>
      </c>
      <c r="W41" s="121"/>
      <c r="X41" s="133">
        <v>1</v>
      </c>
      <c r="Y41" s="143">
        <f>J41-Q41</f>
        <v>718367</v>
      </c>
    </row>
    <row r="42" spans="1:29" ht="93" customHeight="1">
      <c r="A42" s="117">
        <v>2</v>
      </c>
      <c r="B42" s="180" t="s">
        <v>108</v>
      </c>
      <c r="C42" s="181" t="s">
        <v>109</v>
      </c>
      <c r="D42" s="182" t="s">
        <v>110</v>
      </c>
      <c r="E42" s="182" t="s">
        <v>111</v>
      </c>
      <c r="F42" s="182" t="s">
        <v>169</v>
      </c>
      <c r="G42" s="163">
        <v>362181</v>
      </c>
      <c r="H42" s="163">
        <v>362181</v>
      </c>
      <c r="I42" s="163">
        <v>267300</v>
      </c>
      <c r="J42" s="163">
        <v>267300</v>
      </c>
      <c r="K42" s="164"/>
      <c r="L42" s="164"/>
      <c r="M42" s="164"/>
      <c r="N42" s="282">
        <v>1000</v>
      </c>
      <c r="O42" s="164">
        <v>60</v>
      </c>
      <c r="P42" s="106">
        <v>643</v>
      </c>
      <c r="Q42" s="106">
        <f>M42+N42+O42</f>
        <v>1060</v>
      </c>
      <c r="R42" s="96">
        <v>132000</v>
      </c>
      <c r="S42" s="96">
        <v>132000</v>
      </c>
      <c r="T42" s="107"/>
      <c r="U42" s="107"/>
      <c r="V42" s="165" t="s">
        <v>168</v>
      </c>
      <c r="W42" s="115"/>
      <c r="X42" s="133">
        <v>1</v>
      </c>
      <c r="Y42" s="143">
        <f>J42-Q42</f>
        <v>266240</v>
      </c>
    </row>
    <row r="43" spans="1:29">
      <c r="A43" s="183"/>
      <c r="B43" s="184"/>
      <c r="C43" s="185"/>
      <c r="D43" s="185"/>
      <c r="E43" s="185"/>
      <c r="F43" s="185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AC43" s="133">
        <f>AB43/2</f>
        <v>0</v>
      </c>
    </row>
    <row r="44" spans="1:29" ht="0.75" customHeight="1">
      <c r="A44" s="187"/>
      <c r="B44" s="188"/>
      <c r="C44" s="189"/>
      <c r="D44" s="189"/>
      <c r="E44" s="189"/>
      <c r="F44" s="189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</row>
    <row r="45" spans="1:29" ht="33" hidden="1" customHeight="1">
      <c r="A45" s="187"/>
      <c r="B45" s="191" t="s">
        <v>112</v>
      </c>
      <c r="C45" s="189"/>
      <c r="D45" s="189"/>
      <c r="E45" s="189"/>
      <c r="F45" s="189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</row>
    <row r="46" spans="1:29" ht="31.65" customHeight="1"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193"/>
      <c r="S46" s="193"/>
      <c r="T46" s="193"/>
      <c r="U46" s="193"/>
      <c r="V46" s="193"/>
    </row>
    <row r="47" spans="1:29" ht="20.100000000000001" customHeight="1"/>
    <row r="48" spans="1:29">
      <c r="A48" s="196"/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</row>
    <row r="49" spans="1:23">
      <c r="A49" s="196"/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</row>
    <row r="50" spans="1:23">
      <c r="A50" s="196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</row>
    <row r="51" spans="1:23">
      <c r="A51" s="196"/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</row>
    <row r="52" spans="1:23">
      <c r="A52" s="196"/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</row>
    <row r="53" spans="1:23">
      <c r="A53" s="196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</row>
    <row r="54" spans="1:23">
      <c r="A54" s="196"/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</row>
    <row r="55" spans="1:23">
      <c r="A55" s="196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</row>
    <row r="56" spans="1:23">
      <c r="A56" s="196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</row>
    <row r="57" spans="1:23">
      <c r="A57" s="196"/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</row>
    <row r="58" spans="1:23">
      <c r="A58" s="196"/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</row>
    <row r="59" spans="1:23">
      <c r="A59" s="196"/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</row>
    <row r="60" spans="1:23">
      <c r="A60" s="196"/>
      <c r="B60" s="133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</row>
    <row r="61" spans="1:23">
      <c r="A61" s="196"/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</row>
    <row r="62" spans="1:23">
      <c r="A62" s="196"/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</row>
    <row r="63" spans="1:23">
      <c r="A63" s="196"/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</row>
    <row r="64" spans="1:23">
      <c r="A64" s="196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</row>
    <row r="65" spans="1:23">
      <c r="A65" s="196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</row>
    <row r="66" spans="1:23">
      <c r="A66" s="196"/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</row>
    <row r="67" spans="1:23">
      <c r="A67" s="196"/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</row>
    <row r="68" spans="1:23">
      <c r="A68" s="196"/>
      <c r="B68" s="13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</row>
    <row r="69" spans="1:23">
      <c r="A69" s="196"/>
      <c r="B69" s="133"/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</row>
    <row r="70" spans="1:23">
      <c r="A70" s="196"/>
      <c r="B70" s="133"/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</row>
    <row r="71" spans="1:23">
      <c r="A71" s="196"/>
      <c r="B71" s="133"/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</row>
    <row r="72" spans="1:23">
      <c r="A72" s="196"/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</row>
    <row r="73" spans="1:23">
      <c r="A73" s="196"/>
      <c r="B73" s="133"/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</row>
    <row r="74" spans="1:23">
      <c r="A74" s="196"/>
      <c r="B74" s="133"/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</row>
    <row r="75" spans="1:23">
      <c r="A75" s="196"/>
      <c r="B75" s="133"/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</row>
    <row r="76" spans="1:23">
      <c r="A76" s="196"/>
      <c r="B76" s="133"/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</row>
    <row r="77" spans="1:23">
      <c r="A77" s="196"/>
      <c r="B77" s="133"/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</row>
    <row r="78" spans="1:23">
      <c r="A78" s="196"/>
      <c r="B78" s="133"/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</row>
    <row r="79" spans="1:23">
      <c r="A79" s="196"/>
      <c r="B79" s="133"/>
      <c r="C79" s="133"/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</row>
    <row r="80" spans="1:23">
      <c r="A80" s="196"/>
      <c r="B80" s="133"/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</row>
    <row r="81" spans="1:23">
      <c r="A81" s="196"/>
      <c r="B81" s="133"/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</row>
    <row r="82" spans="1:23">
      <c r="A82" s="196"/>
      <c r="B82" s="133"/>
      <c r="C82" s="133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</row>
    <row r="83" spans="1:23">
      <c r="A83" s="196"/>
      <c r="B83" s="133"/>
      <c r="C83" s="133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</row>
    <row r="84" spans="1:23">
      <c r="A84" s="196"/>
      <c r="B84" s="133"/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</row>
    <row r="85" spans="1:23">
      <c r="A85" s="196"/>
      <c r="B85" s="133"/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</row>
    <row r="86" spans="1:23">
      <c r="A86" s="196"/>
      <c r="B86" s="133"/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</row>
    <row r="87" spans="1:23">
      <c r="A87" s="196"/>
      <c r="B87" s="133"/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</row>
    <row r="88" spans="1:23">
      <c r="A88" s="196"/>
      <c r="B88" s="133"/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</row>
    <row r="89" spans="1:23">
      <c r="A89" s="196"/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</row>
    <row r="90" spans="1:23">
      <c r="A90" s="196"/>
      <c r="B90" s="133"/>
      <c r="C90" s="133"/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</row>
    <row r="91" spans="1:23">
      <c r="A91" s="196"/>
      <c r="B91" s="133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</row>
    <row r="92" spans="1:23">
      <c r="A92" s="196"/>
      <c r="B92" s="133"/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</row>
    <row r="93" spans="1:23">
      <c r="A93" s="196"/>
      <c r="B93" s="133"/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</row>
    <row r="94" spans="1:23">
      <c r="A94" s="196"/>
      <c r="B94" s="133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</row>
    <row r="95" spans="1:23">
      <c r="A95" s="196"/>
      <c r="B95" s="133"/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</row>
    <row r="96" spans="1:23">
      <c r="A96" s="196"/>
      <c r="B96" s="133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</row>
    <row r="97" spans="1:23">
      <c r="A97" s="196"/>
      <c r="B97" s="133"/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</row>
    <row r="98" spans="1:23">
      <c r="A98" s="196"/>
      <c r="B98" s="133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</row>
    <row r="99" spans="1:23">
      <c r="A99" s="196"/>
      <c r="B99" s="133"/>
      <c r="C99" s="133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3"/>
    </row>
    <row r="100" spans="1:23">
      <c r="A100" s="196"/>
      <c r="B100" s="133"/>
      <c r="C100" s="133"/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  <c r="V100" s="133"/>
      <c r="W100" s="133"/>
    </row>
    <row r="101" spans="1:23">
      <c r="A101" s="196"/>
      <c r="B101" s="133"/>
      <c r="C101" s="133"/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</row>
    <row r="102" spans="1:23">
      <c r="A102" s="196"/>
      <c r="B102" s="133"/>
      <c r="C102" s="133"/>
      <c r="D102" s="133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</row>
    <row r="103" spans="1:23">
      <c r="A103" s="196"/>
      <c r="B103" s="133"/>
      <c r="C103" s="133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</row>
    <row r="104" spans="1:23">
      <c r="A104" s="196"/>
      <c r="B104" s="133"/>
      <c r="C104" s="133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</row>
    <row r="105" spans="1:23">
      <c r="A105" s="196"/>
      <c r="B105" s="133"/>
      <c r="C105" s="133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</row>
    <row r="106" spans="1:23">
      <c r="A106" s="196"/>
      <c r="B106" s="133"/>
      <c r="C106" s="133"/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</row>
    <row r="107" spans="1:23">
      <c r="A107" s="196"/>
      <c r="B107" s="133"/>
      <c r="C107" s="133"/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</row>
    <row r="108" spans="1:23">
      <c r="A108" s="196"/>
      <c r="B108" s="133"/>
      <c r="C108" s="133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</row>
    <row r="109" spans="1:23">
      <c r="A109" s="196"/>
      <c r="B109" s="133"/>
      <c r="C109" s="133"/>
      <c r="D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</row>
    <row r="110" spans="1:23">
      <c r="A110" s="196"/>
      <c r="B110" s="133"/>
      <c r="C110" s="133"/>
      <c r="D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</row>
    <row r="111" spans="1:23">
      <c r="A111" s="196"/>
      <c r="B111" s="133"/>
      <c r="C111" s="133"/>
      <c r="D111" s="133"/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</row>
    <row r="112" spans="1:23">
      <c r="A112" s="196"/>
      <c r="B112" s="133"/>
      <c r="C112" s="133"/>
      <c r="D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</row>
    <row r="113" spans="1:23">
      <c r="A113" s="196"/>
      <c r="B113" s="133"/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</row>
    <row r="114" spans="1:23">
      <c r="A114" s="196"/>
      <c r="B114" s="133"/>
      <c r="C114" s="133"/>
      <c r="D114" s="133"/>
      <c r="E114" s="133"/>
      <c r="F114" s="133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  <c r="T114" s="133"/>
      <c r="U114" s="133"/>
      <c r="V114" s="133"/>
      <c r="W114" s="133"/>
    </row>
    <row r="115" spans="1:23">
      <c r="A115" s="196"/>
      <c r="B115" s="133"/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  <c r="T115" s="133"/>
      <c r="U115" s="133"/>
      <c r="V115" s="133"/>
      <c r="W115" s="133"/>
    </row>
    <row r="116" spans="1:23">
      <c r="A116" s="196"/>
      <c r="B116" s="133"/>
      <c r="C116" s="133"/>
      <c r="D116" s="133"/>
      <c r="E116" s="133"/>
      <c r="F116" s="133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  <c r="Q116" s="133"/>
      <c r="R116" s="133"/>
      <c r="S116" s="133"/>
      <c r="T116" s="133"/>
      <c r="U116" s="133"/>
      <c r="V116" s="133"/>
      <c r="W116" s="133"/>
    </row>
    <row r="117" spans="1:23">
      <c r="A117" s="196"/>
      <c r="B117" s="133"/>
      <c r="C117" s="133"/>
      <c r="D117" s="133"/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</row>
    <row r="118" spans="1:23">
      <c r="A118" s="196"/>
      <c r="B118" s="133"/>
      <c r="C118" s="133"/>
      <c r="D118" s="133"/>
      <c r="E118" s="133"/>
      <c r="F118" s="133"/>
      <c r="G118" s="133"/>
      <c r="H118" s="133"/>
      <c r="I118" s="133"/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33"/>
    </row>
    <row r="119" spans="1:23">
      <c r="A119" s="196"/>
      <c r="B119" s="133"/>
      <c r="C119" s="133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  <c r="R119" s="133"/>
      <c r="S119" s="133"/>
      <c r="T119" s="133"/>
      <c r="U119" s="133"/>
      <c r="V119" s="133"/>
      <c r="W119" s="133"/>
    </row>
    <row r="120" spans="1:23">
      <c r="A120" s="196"/>
      <c r="B120" s="133"/>
      <c r="C120" s="133"/>
      <c r="D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133"/>
      <c r="Q120" s="133"/>
      <c r="R120" s="133"/>
      <c r="S120" s="133"/>
      <c r="T120" s="133"/>
      <c r="U120" s="133"/>
      <c r="V120" s="133"/>
      <c r="W120" s="133"/>
    </row>
    <row r="121" spans="1:23">
      <c r="A121" s="196"/>
      <c r="B121" s="133"/>
      <c r="C121" s="133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  <c r="Q121" s="133"/>
      <c r="R121" s="133"/>
      <c r="S121" s="133"/>
      <c r="T121" s="133"/>
      <c r="U121" s="133"/>
      <c r="V121" s="133"/>
      <c r="W121" s="133"/>
    </row>
    <row r="122" spans="1:23">
      <c r="A122" s="196"/>
      <c r="B122" s="133"/>
      <c r="C122" s="133"/>
      <c r="D122" s="133"/>
      <c r="E122" s="133"/>
      <c r="F122" s="133"/>
      <c r="G122" s="133"/>
      <c r="H122" s="133"/>
      <c r="I122" s="133"/>
      <c r="J122" s="133"/>
      <c r="K122" s="133"/>
      <c r="L122" s="133"/>
      <c r="M122" s="133"/>
      <c r="N122" s="133"/>
      <c r="O122" s="133"/>
      <c r="P122" s="133"/>
      <c r="Q122" s="133"/>
      <c r="R122" s="133"/>
      <c r="S122" s="133"/>
      <c r="T122" s="133"/>
      <c r="U122" s="133"/>
      <c r="V122" s="133"/>
      <c r="W122" s="133"/>
    </row>
    <row r="123" spans="1:23">
      <c r="A123" s="196"/>
      <c r="B123" s="133"/>
      <c r="C123" s="133"/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</row>
    <row r="124" spans="1:23">
      <c r="A124" s="196"/>
      <c r="B124" s="133"/>
      <c r="C124" s="133"/>
      <c r="D124" s="133"/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</row>
    <row r="125" spans="1:23">
      <c r="A125" s="196"/>
      <c r="B125" s="133"/>
      <c r="C125" s="133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</row>
    <row r="126" spans="1:23">
      <c r="A126" s="196"/>
      <c r="B126" s="133"/>
      <c r="C126" s="133"/>
      <c r="D126" s="133"/>
      <c r="E126" s="13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</row>
    <row r="127" spans="1:23">
      <c r="A127" s="196"/>
      <c r="B127" s="133"/>
      <c r="C127" s="133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</row>
    <row r="128" spans="1:23">
      <c r="A128" s="196"/>
      <c r="B128" s="133"/>
      <c r="C128" s="133"/>
      <c r="D128" s="133"/>
      <c r="E128" s="133"/>
      <c r="F128" s="133"/>
      <c r="G128" s="133"/>
      <c r="H128" s="133"/>
      <c r="I128" s="133"/>
      <c r="J128" s="133"/>
      <c r="K128" s="133"/>
      <c r="L128" s="133"/>
      <c r="M128" s="133"/>
      <c r="N128" s="133"/>
      <c r="O128" s="133"/>
      <c r="P128" s="133"/>
      <c r="Q128" s="133"/>
      <c r="R128" s="133"/>
      <c r="S128" s="133"/>
      <c r="T128" s="133"/>
      <c r="U128" s="133"/>
      <c r="V128" s="133"/>
      <c r="W128" s="133"/>
    </row>
    <row r="129" spans="1:23">
      <c r="A129" s="196"/>
      <c r="B129" s="133"/>
      <c r="C129" s="133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</row>
    <row r="130" spans="1:23">
      <c r="A130" s="196"/>
      <c r="B130" s="133"/>
      <c r="C130" s="133"/>
      <c r="D130" s="133"/>
      <c r="E130" s="133"/>
      <c r="F130" s="133"/>
      <c r="G130" s="133"/>
      <c r="H130" s="133"/>
      <c r="I130" s="133"/>
      <c r="J130" s="133"/>
      <c r="K130" s="133"/>
      <c r="L130" s="133"/>
      <c r="M130" s="133"/>
      <c r="N130" s="133"/>
      <c r="O130" s="133"/>
      <c r="P130" s="133"/>
      <c r="Q130" s="133"/>
      <c r="R130" s="133"/>
      <c r="S130" s="133"/>
      <c r="T130" s="133"/>
      <c r="U130" s="133"/>
      <c r="V130" s="133"/>
      <c r="W130" s="133"/>
    </row>
    <row r="131" spans="1:23">
      <c r="A131" s="196"/>
      <c r="B131" s="133"/>
      <c r="C131" s="133"/>
      <c r="D131" s="133"/>
      <c r="E131" s="133"/>
      <c r="F131" s="133"/>
      <c r="G131" s="133"/>
      <c r="H131" s="133"/>
      <c r="I131" s="133"/>
      <c r="J131" s="133"/>
      <c r="K131" s="133"/>
      <c r="L131" s="133"/>
      <c r="M131" s="133"/>
      <c r="N131" s="133"/>
      <c r="O131" s="133"/>
      <c r="P131" s="133"/>
      <c r="Q131" s="133"/>
      <c r="R131" s="133"/>
      <c r="S131" s="133"/>
      <c r="T131" s="133"/>
      <c r="U131" s="133"/>
      <c r="V131" s="133"/>
      <c r="W131" s="133"/>
    </row>
    <row r="132" spans="1:23">
      <c r="A132" s="196"/>
      <c r="B132" s="133"/>
      <c r="C132" s="133"/>
      <c r="D132" s="133"/>
      <c r="E132" s="133"/>
      <c r="F132" s="133"/>
      <c r="G132" s="133"/>
      <c r="H132" s="133"/>
      <c r="I132" s="133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</row>
    <row r="133" spans="1:23">
      <c r="A133" s="196"/>
      <c r="B133" s="133"/>
      <c r="C133" s="133"/>
      <c r="D133" s="133"/>
      <c r="E133" s="133"/>
      <c r="F133" s="133"/>
      <c r="G133" s="133"/>
      <c r="H133" s="133"/>
      <c r="I133" s="133"/>
      <c r="J133" s="133"/>
      <c r="K133" s="133"/>
      <c r="L133" s="133"/>
      <c r="M133" s="133"/>
      <c r="N133" s="133"/>
      <c r="O133" s="133"/>
      <c r="P133" s="133"/>
      <c r="Q133" s="133"/>
      <c r="R133" s="133"/>
      <c r="S133" s="133"/>
      <c r="T133" s="133"/>
      <c r="U133" s="133"/>
      <c r="V133" s="133"/>
      <c r="W133" s="133"/>
    </row>
    <row r="134" spans="1:23">
      <c r="A134" s="196"/>
      <c r="B134" s="133"/>
      <c r="C134" s="133"/>
      <c r="D134" s="133"/>
      <c r="E134" s="133"/>
      <c r="F134" s="133"/>
      <c r="G134" s="133"/>
      <c r="H134" s="133"/>
      <c r="I134" s="133"/>
      <c r="J134" s="133"/>
      <c r="K134" s="133"/>
      <c r="L134" s="133"/>
      <c r="M134" s="133"/>
      <c r="N134" s="133"/>
      <c r="O134" s="133"/>
      <c r="P134" s="133"/>
      <c r="Q134" s="133"/>
      <c r="R134" s="133"/>
      <c r="S134" s="133"/>
      <c r="T134" s="133"/>
      <c r="U134" s="133"/>
      <c r="V134" s="133"/>
      <c r="W134" s="133"/>
    </row>
    <row r="135" spans="1:23">
      <c r="A135" s="196"/>
      <c r="B135" s="133"/>
      <c r="C135" s="133"/>
      <c r="D135" s="133"/>
      <c r="E135" s="133"/>
      <c r="F135" s="133"/>
      <c r="G135" s="133"/>
      <c r="H135" s="133"/>
      <c r="I135" s="133"/>
      <c r="J135" s="133"/>
      <c r="K135" s="133"/>
      <c r="L135" s="133"/>
      <c r="M135" s="133"/>
      <c r="N135" s="133"/>
      <c r="O135" s="133"/>
      <c r="P135" s="133"/>
      <c r="Q135" s="133"/>
      <c r="R135" s="133"/>
      <c r="S135" s="133"/>
      <c r="T135" s="133"/>
      <c r="U135" s="133"/>
      <c r="V135" s="133"/>
      <c r="W135" s="133"/>
    </row>
    <row r="136" spans="1:23">
      <c r="A136" s="196"/>
      <c r="B136" s="133"/>
      <c r="C136" s="133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  <c r="N136" s="133"/>
      <c r="O136" s="133"/>
      <c r="P136" s="133"/>
      <c r="Q136" s="133"/>
      <c r="R136" s="133"/>
      <c r="S136" s="133"/>
      <c r="T136" s="133"/>
      <c r="U136" s="133"/>
      <c r="V136" s="133"/>
      <c r="W136" s="133"/>
    </row>
    <row r="137" spans="1:23">
      <c r="A137" s="196"/>
      <c r="B137" s="133"/>
      <c r="C137" s="133"/>
      <c r="D137" s="133"/>
      <c r="E137" s="133"/>
      <c r="F137" s="133"/>
      <c r="G137" s="133"/>
      <c r="H137" s="133"/>
      <c r="I137" s="133"/>
      <c r="J137" s="133"/>
      <c r="K137" s="133"/>
      <c r="L137" s="133"/>
      <c r="M137" s="133"/>
      <c r="N137" s="133"/>
      <c r="O137" s="133"/>
      <c r="P137" s="133"/>
      <c r="Q137" s="133"/>
      <c r="R137" s="133"/>
      <c r="S137" s="133"/>
      <c r="T137" s="133"/>
      <c r="U137" s="133"/>
      <c r="V137" s="133"/>
      <c r="W137" s="133"/>
    </row>
    <row r="138" spans="1:23">
      <c r="A138" s="196"/>
      <c r="B138" s="133"/>
      <c r="C138" s="133"/>
      <c r="D138" s="133"/>
      <c r="E138" s="133"/>
      <c r="F138" s="133"/>
      <c r="G138" s="133"/>
      <c r="H138" s="133"/>
      <c r="I138" s="133"/>
      <c r="J138" s="133"/>
      <c r="K138" s="133"/>
      <c r="L138" s="133"/>
      <c r="M138" s="133"/>
      <c r="N138" s="133"/>
      <c r="O138" s="133"/>
      <c r="P138" s="133"/>
      <c r="Q138" s="133"/>
      <c r="R138" s="133"/>
      <c r="S138" s="133"/>
      <c r="T138" s="133"/>
      <c r="U138" s="133"/>
      <c r="V138" s="133"/>
      <c r="W138" s="133"/>
    </row>
    <row r="139" spans="1:23">
      <c r="A139" s="196"/>
      <c r="B139" s="133"/>
      <c r="C139" s="133"/>
      <c r="D139" s="133"/>
      <c r="E139" s="133"/>
      <c r="F139" s="133"/>
      <c r="G139" s="133"/>
      <c r="H139" s="133"/>
      <c r="I139" s="133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</row>
    <row r="140" spans="1:23">
      <c r="A140" s="196"/>
      <c r="B140" s="133"/>
      <c r="C140" s="133"/>
      <c r="D140" s="133"/>
      <c r="E140" s="133"/>
      <c r="F140" s="133"/>
      <c r="G140" s="133"/>
      <c r="H140" s="133"/>
      <c r="I140" s="133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</row>
    <row r="141" spans="1:23">
      <c r="A141" s="196"/>
      <c r="B141" s="133"/>
      <c r="C141" s="133"/>
      <c r="D141" s="133"/>
      <c r="E141" s="133"/>
      <c r="F141" s="133"/>
      <c r="G141" s="133"/>
      <c r="H141" s="133"/>
      <c r="I141" s="133"/>
      <c r="J141" s="133"/>
      <c r="K141" s="133"/>
      <c r="L141" s="133"/>
      <c r="M141" s="133"/>
      <c r="N141" s="133"/>
      <c r="O141" s="133"/>
      <c r="P141" s="133"/>
      <c r="Q141" s="133"/>
      <c r="R141" s="133"/>
      <c r="S141" s="133"/>
      <c r="T141" s="133"/>
      <c r="U141" s="133"/>
      <c r="V141" s="133"/>
      <c r="W141" s="133"/>
    </row>
    <row r="142" spans="1:23">
      <c r="A142" s="196"/>
      <c r="B142" s="133"/>
      <c r="C142" s="133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</row>
    <row r="143" spans="1:23">
      <c r="A143" s="196"/>
      <c r="B143" s="133"/>
      <c r="C143" s="133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133"/>
      <c r="O143" s="133"/>
      <c r="P143" s="133"/>
      <c r="Q143" s="133"/>
      <c r="R143" s="133"/>
      <c r="S143" s="133"/>
      <c r="T143" s="133"/>
      <c r="U143" s="133"/>
      <c r="V143" s="133"/>
      <c r="W143" s="133"/>
    </row>
    <row r="144" spans="1:23">
      <c r="A144" s="196"/>
      <c r="B144" s="133"/>
      <c r="C144" s="133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133"/>
      <c r="O144" s="133"/>
      <c r="P144" s="133"/>
      <c r="Q144" s="133"/>
      <c r="R144" s="133"/>
      <c r="S144" s="133"/>
      <c r="T144" s="133"/>
      <c r="U144" s="133"/>
      <c r="V144" s="133"/>
      <c r="W144" s="133"/>
    </row>
    <row r="145" spans="1:23">
      <c r="A145" s="196"/>
      <c r="B145" s="133"/>
      <c r="C145" s="133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133"/>
      <c r="O145" s="133"/>
      <c r="P145" s="133"/>
      <c r="Q145" s="133"/>
      <c r="R145" s="133"/>
      <c r="S145" s="133"/>
      <c r="T145" s="133"/>
      <c r="U145" s="133"/>
      <c r="V145" s="133"/>
      <c r="W145" s="133"/>
    </row>
    <row r="146" spans="1:23">
      <c r="A146" s="196"/>
      <c r="B146" s="133"/>
      <c r="C146" s="133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133"/>
    </row>
    <row r="147" spans="1:23">
      <c r="A147" s="196"/>
      <c r="B147" s="133"/>
      <c r="C147" s="133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</row>
    <row r="148" spans="1:23">
      <c r="A148" s="196"/>
      <c r="B148" s="133"/>
      <c r="C148" s="133"/>
      <c r="D148" s="133"/>
      <c r="E148" s="133"/>
      <c r="F148" s="133"/>
      <c r="G148" s="133"/>
      <c r="H148" s="133"/>
      <c r="I148" s="133"/>
      <c r="J148" s="133"/>
      <c r="K148" s="133"/>
      <c r="L148" s="133"/>
      <c r="M148" s="133"/>
      <c r="N148" s="133"/>
      <c r="O148" s="133"/>
      <c r="P148" s="133"/>
      <c r="Q148" s="133"/>
      <c r="R148" s="133"/>
      <c r="S148" s="133"/>
      <c r="T148" s="133"/>
      <c r="U148" s="133"/>
      <c r="V148" s="133"/>
      <c r="W148" s="133"/>
    </row>
    <row r="149" spans="1:23">
      <c r="A149" s="196"/>
      <c r="B149" s="133"/>
      <c r="C149" s="133"/>
      <c r="D149" s="133"/>
      <c r="E149" s="133"/>
      <c r="F149" s="133"/>
      <c r="G149" s="133"/>
      <c r="H149" s="133"/>
      <c r="I149" s="133"/>
      <c r="J149" s="133"/>
      <c r="K149" s="133"/>
      <c r="L149" s="133"/>
      <c r="M149" s="133"/>
      <c r="N149" s="133"/>
      <c r="O149" s="133"/>
      <c r="P149" s="133"/>
      <c r="Q149" s="133"/>
      <c r="R149" s="133"/>
      <c r="S149" s="133"/>
      <c r="T149" s="133"/>
      <c r="U149" s="133"/>
      <c r="V149" s="133"/>
      <c r="W149" s="133"/>
    </row>
    <row r="150" spans="1:23">
      <c r="A150" s="196"/>
      <c r="B150" s="133"/>
      <c r="C150" s="133"/>
      <c r="D150" s="133"/>
      <c r="E150" s="133"/>
      <c r="F150" s="133"/>
      <c r="G150" s="133"/>
      <c r="H150" s="133"/>
      <c r="I150" s="133"/>
      <c r="J150" s="133"/>
      <c r="K150" s="133"/>
      <c r="L150" s="133"/>
      <c r="M150" s="133"/>
      <c r="N150" s="133"/>
      <c r="O150" s="133"/>
      <c r="P150" s="133"/>
      <c r="Q150" s="133"/>
      <c r="R150" s="133"/>
      <c r="S150" s="133"/>
      <c r="T150" s="133"/>
      <c r="U150" s="133"/>
      <c r="V150" s="133"/>
      <c r="W150" s="133"/>
    </row>
    <row r="151" spans="1:23">
      <c r="A151" s="196"/>
      <c r="B151" s="133"/>
      <c r="C151" s="133"/>
      <c r="D151" s="133"/>
      <c r="E151" s="133"/>
      <c r="F151" s="133"/>
      <c r="G151" s="133"/>
      <c r="H151" s="133"/>
      <c r="I151" s="133"/>
      <c r="J151" s="133"/>
      <c r="K151" s="133"/>
      <c r="L151" s="133"/>
      <c r="M151" s="133"/>
      <c r="N151" s="133"/>
      <c r="O151" s="133"/>
      <c r="P151" s="133"/>
      <c r="Q151" s="133"/>
      <c r="R151" s="133"/>
      <c r="S151" s="133"/>
      <c r="T151" s="133"/>
      <c r="U151" s="133"/>
      <c r="V151" s="133"/>
      <c r="W151" s="133"/>
    </row>
    <row r="152" spans="1:23">
      <c r="A152" s="196"/>
      <c r="B152" s="133"/>
      <c r="C152" s="133"/>
      <c r="D152" s="133"/>
      <c r="E152" s="133"/>
      <c r="F152" s="133"/>
      <c r="G152" s="133"/>
      <c r="H152" s="133"/>
      <c r="I152" s="133"/>
      <c r="J152" s="133"/>
      <c r="K152" s="133"/>
      <c r="L152" s="133"/>
      <c r="M152" s="133"/>
      <c r="N152" s="133"/>
      <c r="O152" s="133"/>
      <c r="P152" s="133"/>
      <c r="Q152" s="133"/>
      <c r="R152" s="133"/>
      <c r="S152" s="133"/>
      <c r="T152" s="133"/>
      <c r="U152" s="133"/>
      <c r="V152" s="133"/>
      <c r="W152" s="133"/>
    </row>
    <row r="153" spans="1:23">
      <c r="A153" s="196"/>
      <c r="B153" s="133"/>
      <c r="C153" s="133"/>
      <c r="D153" s="133"/>
      <c r="E153" s="133"/>
      <c r="F153" s="133"/>
      <c r="G153" s="133"/>
      <c r="H153" s="133"/>
      <c r="I153" s="133"/>
      <c r="J153" s="133"/>
      <c r="K153" s="133"/>
      <c r="L153" s="133"/>
      <c r="M153" s="133"/>
      <c r="N153" s="133"/>
      <c r="O153" s="133"/>
      <c r="P153" s="133"/>
      <c r="Q153" s="133"/>
      <c r="R153" s="133"/>
      <c r="S153" s="133"/>
      <c r="T153" s="133"/>
      <c r="U153" s="133"/>
      <c r="V153" s="133"/>
      <c r="W153" s="133"/>
    </row>
    <row r="154" spans="1:23">
      <c r="A154" s="196"/>
      <c r="B154" s="133"/>
      <c r="C154" s="133"/>
      <c r="D154" s="133"/>
      <c r="E154" s="133"/>
      <c r="F154" s="133"/>
      <c r="G154" s="133"/>
      <c r="H154" s="133"/>
      <c r="I154" s="133"/>
      <c r="J154" s="133"/>
      <c r="K154" s="133"/>
      <c r="L154" s="133"/>
      <c r="M154" s="133"/>
      <c r="N154" s="133"/>
      <c r="O154" s="133"/>
      <c r="P154" s="133"/>
      <c r="Q154" s="133"/>
      <c r="R154" s="133"/>
      <c r="S154" s="133"/>
      <c r="T154" s="133"/>
      <c r="U154" s="133"/>
      <c r="V154" s="133"/>
      <c r="W154" s="133"/>
    </row>
    <row r="155" spans="1:23">
      <c r="A155" s="196"/>
      <c r="B155" s="133"/>
      <c r="C155" s="133"/>
      <c r="D155" s="133"/>
      <c r="E155" s="133"/>
      <c r="F155" s="133"/>
      <c r="G155" s="133"/>
      <c r="H155" s="133"/>
      <c r="I155" s="133"/>
      <c r="J155" s="133"/>
      <c r="K155" s="133"/>
      <c r="L155" s="133"/>
      <c r="M155" s="133"/>
      <c r="N155" s="133"/>
      <c r="O155" s="133"/>
      <c r="P155" s="133"/>
      <c r="Q155" s="133"/>
      <c r="R155" s="133"/>
      <c r="S155" s="133"/>
      <c r="T155" s="133"/>
      <c r="U155" s="133"/>
      <c r="V155" s="133"/>
      <c r="W155" s="133"/>
    </row>
    <row r="156" spans="1:23">
      <c r="A156" s="196"/>
      <c r="B156" s="133"/>
      <c r="C156" s="133"/>
      <c r="D156" s="133"/>
      <c r="E156" s="133"/>
      <c r="F156" s="133"/>
      <c r="G156" s="133"/>
      <c r="H156" s="133"/>
      <c r="I156" s="133"/>
      <c r="J156" s="133"/>
      <c r="K156" s="133"/>
      <c r="L156" s="133"/>
      <c r="M156" s="133"/>
      <c r="N156" s="133"/>
      <c r="O156" s="133"/>
      <c r="P156" s="133"/>
      <c r="Q156" s="133"/>
      <c r="R156" s="133"/>
      <c r="S156" s="133"/>
      <c r="T156" s="133"/>
      <c r="U156" s="133"/>
      <c r="V156" s="133"/>
      <c r="W156" s="133"/>
    </row>
    <row r="157" spans="1:23">
      <c r="A157" s="196"/>
      <c r="B157" s="133"/>
      <c r="C157" s="133"/>
      <c r="D157" s="133"/>
      <c r="E157" s="133"/>
      <c r="F157" s="133"/>
      <c r="G157" s="133"/>
      <c r="H157" s="133"/>
      <c r="I157" s="133"/>
      <c r="J157" s="133"/>
      <c r="K157" s="133"/>
      <c r="L157" s="133"/>
      <c r="M157" s="133"/>
      <c r="N157" s="133"/>
      <c r="O157" s="133"/>
      <c r="P157" s="133"/>
      <c r="Q157" s="133"/>
      <c r="R157" s="133"/>
      <c r="S157" s="133"/>
      <c r="T157" s="133"/>
      <c r="U157" s="133"/>
      <c r="V157" s="133"/>
      <c r="W157" s="133"/>
    </row>
    <row r="158" spans="1:23">
      <c r="A158" s="196"/>
      <c r="B158" s="133"/>
      <c r="C158" s="133"/>
      <c r="D158" s="133"/>
      <c r="E158" s="133"/>
      <c r="F158" s="133"/>
      <c r="G158" s="133"/>
      <c r="H158" s="133"/>
      <c r="I158" s="133"/>
      <c r="J158" s="133"/>
      <c r="K158" s="133"/>
      <c r="L158" s="133"/>
      <c r="M158" s="133"/>
      <c r="N158" s="133"/>
      <c r="O158" s="133"/>
      <c r="P158" s="133"/>
      <c r="Q158" s="133"/>
      <c r="R158" s="133"/>
      <c r="S158" s="133"/>
      <c r="T158" s="133"/>
      <c r="U158" s="133"/>
      <c r="V158" s="133"/>
      <c r="W158" s="133"/>
    </row>
    <row r="159" spans="1:23">
      <c r="A159" s="196"/>
      <c r="B159" s="133"/>
      <c r="C159" s="133"/>
      <c r="D159" s="133"/>
      <c r="E159" s="133"/>
      <c r="F159" s="133"/>
      <c r="G159" s="133"/>
      <c r="H159" s="133"/>
      <c r="I159" s="133"/>
      <c r="J159" s="133"/>
      <c r="K159" s="133"/>
      <c r="L159" s="133"/>
      <c r="M159" s="133"/>
      <c r="N159" s="133"/>
      <c r="O159" s="133"/>
      <c r="P159" s="133"/>
      <c r="Q159" s="133"/>
      <c r="R159" s="133"/>
      <c r="S159" s="133"/>
      <c r="T159" s="133"/>
      <c r="U159" s="133"/>
      <c r="V159" s="133"/>
      <c r="W159" s="133"/>
    </row>
    <row r="160" spans="1:23">
      <c r="A160" s="196"/>
      <c r="B160" s="133"/>
      <c r="C160" s="133"/>
      <c r="D160" s="133"/>
      <c r="E160" s="133"/>
      <c r="F160" s="133"/>
      <c r="G160" s="133"/>
      <c r="H160" s="133"/>
      <c r="I160" s="133"/>
      <c r="J160" s="133"/>
      <c r="K160" s="133"/>
      <c r="L160" s="133"/>
      <c r="M160" s="133"/>
      <c r="N160" s="133"/>
      <c r="O160" s="133"/>
      <c r="P160" s="133"/>
      <c r="Q160" s="133"/>
      <c r="R160" s="133"/>
      <c r="S160" s="133"/>
      <c r="T160" s="133"/>
      <c r="U160" s="133"/>
      <c r="V160" s="133"/>
      <c r="W160" s="133"/>
    </row>
    <row r="161" spans="1:23">
      <c r="A161" s="196"/>
      <c r="B161" s="133"/>
      <c r="C161" s="133"/>
      <c r="D161" s="133"/>
      <c r="E161" s="133"/>
      <c r="F161" s="133"/>
      <c r="G161" s="133"/>
      <c r="H161" s="133"/>
      <c r="I161" s="133"/>
      <c r="J161" s="133"/>
      <c r="K161" s="133"/>
      <c r="L161" s="133"/>
      <c r="M161" s="133"/>
      <c r="N161" s="133"/>
      <c r="O161" s="133"/>
      <c r="P161" s="133"/>
      <c r="Q161" s="133"/>
      <c r="R161" s="133"/>
      <c r="S161" s="133"/>
      <c r="T161" s="133"/>
      <c r="U161" s="133"/>
      <c r="V161" s="133"/>
      <c r="W161" s="133"/>
    </row>
    <row r="162" spans="1:23">
      <c r="A162" s="196"/>
      <c r="B162" s="133"/>
      <c r="C162" s="133"/>
      <c r="D162" s="133"/>
      <c r="E162" s="133"/>
      <c r="F162" s="133"/>
      <c r="G162" s="133"/>
      <c r="H162" s="133"/>
      <c r="I162" s="133"/>
      <c r="J162" s="133"/>
      <c r="K162" s="133"/>
      <c r="L162" s="133"/>
      <c r="M162" s="133"/>
      <c r="N162" s="133"/>
      <c r="O162" s="133"/>
      <c r="P162" s="133"/>
      <c r="Q162" s="133"/>
      <c r="R162" s="133"/>
      <c r="S162" s="133"/>
      <c r="T162" s="133"/>
      <c r="U162" s="133"/>
      <c r="V162" s="133"/>
      <c r="W162" s="133"/>
    </row>
    <row r="163" spans="1:23">
      <c r="A163" s="196"/>
      <c r="B163" s="133"/>
      <c r="C163" s="133"/>
      <c r="D163" s="133"/>
      <c r="E163" s="133"/>
      <c r="F163" s="133"/>
      <c r="G163" s="133"/>
      <c r="H163" s="133"/>
      <c r="I163" s="133"/>
      <c r="J163" s="133"/>
      <c r="K163" s="133"/>
      <c r="L163" s="133"/>
      <c r="M163" s="133"/>
      <c r="N163" s="133"/>
      <c r="O163" s="133"/>
      <c r="P163" s="133"/>
      <c r="Q163" s="133"/>
      <c r="R163" s="133"/>
      <c r="S163" s="133"/>
      <c r="T163" s="133"/>
      <c r="U163" s="133"/>
      <c r="V163" s="133"/>
      <c r="W163" s="133"/>
    </row>
    <row r="164" spans="1:23">
      <c r="A164" s="196"/>
      <c r="B164" s="133"/>
      <c r="C164" s="133"/>
      <c r="D164" s="133"/>
      <c r="E164" s="133"/>
      <c r="F164" s="133"/>
      <c r="G164" s="133"/>
      <c r="H164" s="133"/>
      <c r="I164" s="133"/>
      <c r="J164" s="133"/>
      <c r="K164" s="133"/>
      <c r="L164" s="133"/>
      <c r="M164" s="133"/>
      <c r="N164" s="133"/>
      <c r="O164" s="133"/>
      <c r="P164" s="133"/>
      <c r="Q164" s="133"/>
      <c r="R164" s="133"/>
      <c r="S164" s="133"/>
      <c r="T164" s="133"/>
      <c r="U164" s="133"/>
      <c r="V164" s="133"/>
      <c r="W164" s="133"/>
    </row>
    <row r="165" spans="1:23">
      <c r="A165" s="196"/>
      <c r="B165" s="133"/>
      <c r="C165" s="133"/>
      <c r="D165" s="133"/>
      <c r="E165" s="133"/>
      <c r="F165" s="133"/>
      <c r="G165" s="133"/>
      <c r="H165" s="133"/>
      <c r="I165" s="133"/>
      <c r="J165" s="133"/>
      <c r="K165" s="133"/>
      <c r="L165" s="133"/>
      <c r="M165" s="133"/>
      <c r="N165" s="133"/>
      <c r="O165" s="133"/>
      <c r="P165" s="133"/>
      <c r="Q165" s="133"/>
      <c r="R165" s="133"/>
      <c r="S165" s="133"/>
      <c r="T165" s="133"/>
      <c r="U165" s="133"/>
      <c r="V165" s="133"/>
      <c r="W165" s="133"/>
    </row>
    <row r="166" spans="1:23">
      <c r="A166" s="196"/>
      <c r="B166" s="133"/>
      <c r="C166" s="133"/>
      <c r="D166" s="133"/>
      <c r="E166" s="133"/>
      <c r="F166" s="133"/>
      <c r="G166" s="133"/>
      <c r="H166" s="133"/>
      <c r="I166" s="133"/>
      <c r="J166" s="133"/>
      <c r="K166" s="133"/>
      <c r="L166" s="133"/>
      <c r="M166" s="133"/>
      <c r="N166" s="133"/>
      <c r="O166" s="133"/>
      <c r="P166" s="133"/>
      <c r="Q166" s="133"/>
      <c r="R166" s="133"/>
      <c r="S166" s="133"/>
      <c r="T166" s="133"/>
      <c r="U166" s="133"/>
      <c r="V166" s="133"/>
      <c r="W166" s="133"/>
    </row>
    <row r="167" spans="1:23">
      <c r="A167" s="196"/>
      <c r="B167" s="133"/>
      <c r="C167" s="133"/>
      <c r="D167" s="133"/>
      <c r="E167" s="133"/>
      <c r="F167" s="133"/>
      <c r="G167" s="133"/>
      <c r="H167" s="133"/>
      <c r="I167" s="133"/>
      <c r="J167" s="133"/>
      <c r="K167" s="133"/>
      <c r="L167" s="133"/>
      <c r="M167" s="133"/>
      <c r="N167" s="133"/>
      <c r="O167" s="133"/>
      <c r="P167" s="133"/>
      <c r="Q167" s="133"/>
      <c r="R167" s="133"/>
      <c r="S167" s="133"/>
      <c r="T167" s="133"/>
      <c r="U167" s="133"/>
      <c r="V167" s="133"/>
      <c r="W167" s="133"/>
    </row>
    <row r="168" spans="1:23">
      <c r="A168" s="196"/>
      <c r="B168" s="133"/>
      <c r="C168" s="133"/>
      <c r="D168" s="133"/>
      <c r="E168" s="133"/>
      <c r="F168" s="133"/>
      <c r="G168" s="133"/>
      <c r="H168" s="133"/>
      <c r="I168" s="133"/>
      <c r="J168" s="133"/>
      <c r="K168" s="133"/>
      <c r="L168" s="133"/>
      <c r="M168" s="133"/>
      <c r="N168" s="133"/>
      <c r="O168" s="133"/>
      <c r="P168" s="133"/>
      <c r="Q168" s="133"/>
      <c r="R168" s="133"/>
      <c r="S168" s="133"/>
      <c r="T168" s="133"/>
      <c r="U168" s="133"/>
      <c r="V168" s="133"/>
      <c r="W168" s="133"/>
    </row>
    <row r="169" spans="1:23">
      <c r="A169" s="196"/>
      <c r="B169" s="133"/>
      <c r="C169" s="133"/>
      <c r="D169" s="133"/>
      <c r="E169" s="133"/>
      <c r="F169" s="133"/>
      <c r="G169" s="133"/>
      <c r="H169" s="133"/>
      <c r="I169" s="133"/>
      <c r="J169" s="133"/>
      <c r="K169" s="133"/>
      <c r="L169" s="133"/>
      <c r="M169" s="133"/>
      <c r="N169" s="133"/>
      <c r="O169" s="133"/>
      <c r="P169" s="133"/>
      <c r="Q169" s="133"/>
      <c r="R169" s="133"/>
      <c r="S169" s="133"/>
      <c r="T169" s="133"/>
      <c r="U169" s="133"/>
      <c r="V169" s="133"/>
      <c r="W169" s="133"/>
    </row>
    <row r="170" spans="1:23">
      <c r="A170" s="196"/>
      <c r="B170" s="133"/>
      <c r="C170" s="133"/>
      <c r="D170" s="133"/>
      <c r="E170" s="133"/>
      <c r="F170" s="133"/>
      <c r="G170" s="133"/>
      <c r="H170" s="133"/>
      <c r="I170" s="133"/>
      <c r="J170" s="133"/>
      <c r="K170" s="133"/>
      <c r="L170" s="133"/>
      <c r="M170" s="133"/>
      <c r="N170" s="133"/>
      <c r="O170" s="133"/>
      <c r="P170" s="133"/>
      <c r="Q170" s="133"/>
      <c r="R170" s="133"/>
      <c r="S170" s="133"/>
      <c r="T170" s="133"/>
      <c r="U170" s="133"/>
      <c r="V170" s="133"/>
      <c r="W170" s="133"/>
    </row>
    <row r="171" spans="1:23">
      <c r="A171" s="196"/>
      <c r="B171" s="133"/>
      <c r="C171" s="133"/>
      <c r="D171" s="133"/>
      <c r="E171" s="133"/>
      <c r="F171" s="133"/>
      <c r="G171" s="133"/>
      <c r="H171" s="133"/>
      <c r="I171" s="133"/>
      <c r="J171" s="133"/>
      <c r="K171" s="133"/>
      <c r="L171" s="133"/>
      <c r="M171" s="133"/>
      <c r="N171" s="133"/>
      <c r="O171" s="133"/>
      <c r="P171" s="133"/>
      <c r="Q171" s="133"/>
      <c r="R171" s="133"/>
      <c r="S171" s="133"/>
      <c r="T171" s="133"/>
      <c r="U171" s="133"/>
      <c r="V171" s="133"/>
      <c r="W171" s="133"/>
    </row>
    <row r="172" spans="1:23">
      <c r="A172" s="196"/>
      <c r="B172" s="133"/>
      <c r="C172" s="133"/>
      <c r="D172" s="133"/>
      <c r="E172" s="133"/>
      <c r="F172" s="133"/>
      <c r="G172" s="133"/>
      <c r="H172" s="133"/>
      <c r="I172" s="133"/>
      <c r="J172" s="133"/>
      <c r="K172" s="133"/>
      <c r="L172" s="133"/>
      <c r="M172" s="133"/>
      <c r="N172" s="133"/>
      <c r="O172" s="133"/>
      <c r="P172" s="133"/>
      <c r="Q172" s="133"/>
      <c r="R172" s="133"/>
      <c r="S172" s="133"/>
      <c r="T172" s="133"/>
      <c r="U172" s="133"/>
      <c r="V172" s="133"/>
      <c r="W172" s="133"/>
    </row>
    <row r="173" spans="1:23">
      <c r="A173" s="196"/>
      <c r="B173" s="133"/>
      <c r="C173" s="133"/>
      <c r="D173" s="133"/>
      <c r="E173" s="133"/>
      <c r="F173" s="133"/>
      <c r="G173" s="133"/>
      <c r="H173" s="133"/>
      <c r="I173" s="133"/>
      <c r="J173" s="133"/>
      <c r="K173" s="133"/>
      <c r="L173" s="133"/>
      <c r="M173" s="133"/>
      <c r="N173" s="133"/>
      <c r="O173" s="133"/>
      <c r="P173" s="133"/>
      <c r="Q173" s="133"/>
      <c r="R173" s="133"/>
      <c r="S173" s="133"/>
      <c r="T173" s="133"/>
      <c r="U173" s="133"/>
      <c r="V173" s="133"/>
      <c r="W173" s="133"/>
    </row>
    <row r="174" spans="1:23">
      <c r="A174" s="196"/>
      <c r="B174" s="133"/>
      <c r="C174" s="133"/>
      <c r="D174" s="133"/>
      <c r="E174" s="133"/>
      <c r="F174" s="133"/>
      <c r="G174" s="133"/>
      <c r="H174" s="133"/>
      <c r="I174" s="133"/>
      <c r="J174" s="133"/>
      <c r="K174" s="133"/>
      <c r="L174" s="133"/>
      <c r="M174" s="133"/>
      <c r="N174" s="133"/>
      <c r="O174" s="133"/>
      <c r="P174" s="133"/>
      <c r="Q174" s="133"/>
      <c r="R174" s="133"/>
      <c r="S174" s="133"/>
      <c r="T174" s="133"/>
      <c r="U174" s="133"/>
      <c r="V174" s="133"/>
      <c r="W174" s="133"/>
    </row>
    <row r="175" spans="1:23">
      <c r="A175" s="196"/>
      <c r="B175" s="133"/>
      <c r="C175" s="133"/>
      <c r="D175" s="133"/>
      <c r="E175" s="133"/>
      <c r="F175" s="133"/>
      <c r="G175" s="133"/>
      <c r="H175" s="133"/>
      <c r="I175" s="133"/>
      <c r="J175" s="133"/>
      <c r="K175" s="133"/>
      <c r="L175" s="133"/>
      <c r="M175" s="133"/>
      <c r="N175" s="133"/>
      <c r="O175" s="133"/>
      <c r="P175" s="133"/>
      <c r="Q175" s="133"/>
      <c r="R175" s="133"/>
      <c r="S175" s="133"/>
      <c r="T175" s="133"/>
      <c r="U175" s="133"/>
      <c r="V175" s="133"/>
      <c r="W175" s="133"/>
    </row>
    <row r="176" spans="1:23">
      <c r="A176" s="196"/>
      <c r="B176" s="133"/>
      <c r="C176" s="133"/>
      <c r="D176" s="133"/>
      <c r="E176" s="133"/>
      <c r="F176" s="133"/>
      <c r="G176" s="133"/>
      <c r="H176" s="133"/>
      <c r="I176" s="133"/>
      <c r="J176" s="133"/>
      <c r="K176" s="133"/>
      <c r="L176" s="133"/>
      <c r="M176" s="133"/>
      <c r="N176" s="133"/>
      <c r="O176" s="133"/>
      <c r="P176" s="133"/>
      <c r="Q176" s="133"/>
      <c r="R176" s="133"/>
      <c r="S176" s="133"/>
      <c r="T176" s="133"/>
      <c r="U176" s="133"/>
      <c r="V176" s="133"/>
      <c r="W176" s="133"/>
    </row>
    <row r="177" spans="1:23">
      <c r="A177" s="196"/>
      <c r="B177" s="133"/>
      <c r="C177" s="133"/>
      <c r="D177" s="133"/>
      <c r="E177" s="133"/>
      <c r="F177" s="133"/>
      <c r="G177" s="133"/>
      <c r="H177" s="133"/>
      <c r="I177" s="133"/>
      <c r="J177" s="133"/>
      <c r="K177" s="133"/>
      <c r="L177" s="133"/>
      <c r="M177" s="133"/>
      <c r="N177" s="133"/>
      <c r="O177" s="133"/>
      <c r="P177" s="133"/>
      <c r="Q177" s="133"/>
      <c r="R177" s="133"/>
      <c r="S177" s="133"/>
      <c r="T177" s="133"/>
      <c r="U177" s="133"/>
      <c r="V177" s="133"/>
      <c r="W177" s="133"/>
    </row>
    <row r="178" spans="1:23">
      <c r="A178" s="196"/>
      <c r="B178" s="133"/>
      <c r="C178" s="133"/>
      <c r="D178" s="133"/>
      <c r="E178" s="133"/>
      <c r="F178" s="133"/>
      <c r="G178" s="133"/>
      <c r="H178" s="133"/>
      <c r="I178" s="133"/>
      <c r="J178" s="133"/>
      <c r="K178" s="133"/>
      <c r="L178" s="133"/>
      <c r="M178" s="133"/>
      <c r="N178" s="133"/>
      <c r="O178" s="133"/>
      <c r="P178" s="133"/>
      <c r="Q178" s="133"/>
      <c r="R178" s="133"/>
      <c r="S178" s="133"/>
      <c r="T178" s="133"/>
      <c r="U178" s="133"/>
      <c r="V178" s="133"/>
      <c r="W178" s="133"/>
    </row>
    <row r="179" spans="1:23">
      <c r="A179" s="196"/>
      <c r="B179" s="133"/>
      <c r="C179" s="133"/>
      <c r="D179" s="133"/>
      <c r="E179" s="133"/>
      <c r="F179" s="133"/>
      <c r="G179" s="133"/>
      <c r="H179" s="133"/>
      <c r="I179" s="133"/>
      <c r="J179" s="133"/>
      <c r="K179" s="133"/>
      <c r="L179" s="133"/>
      <c r="M179" s="133"/>
      <c r="N179" s="133"/>
      <c r="O179" s="133"/>
      <c r="P179" s="133"/>
      <c r="Q179" s="133"/>
      <c r="R179" s="133"/>
      <c r="S179" s="133"/>
      <c r="T179" s="133"/>
      <c r="U179" s="133"/>
      <c r="V179" s="133"/>
      <c r="W179" s="133"/>
    </row>
    <row r="180" spans="1:23">
      <c r="A180" s="196"/>
      <c r="B180" s="133"/>
      <c r="C180" s="133"/>
      <c r="D180" s="133"/>
      <c r="E180" s="133"/>
      <c r="F180" s="133"/>
      <c r="G180" s="133"/>
      <c r="H180" s="133"/>
      <c r="I180" s="133"/>
      <c r="J180" s="133"/>
      <c r="K180" s="133"/>
      <c r="L180" s="133"/>
      <c r="M180" s="133"/>
      <c r="N180" s="133"/>
      <c r="O180" s="133"/>
      <c r="P180" s="133"/>
      <c r="Q180" s="133"/>
      <c r="R180" s="133"/>
      <c r="S180" s="133"/>
      <c r="T180" s="133"/>
      <c r="U180" s="133"/>
      <c r="V180" s="133"/>
      <c r="W180" s="133"/>
    </row>
    <row r="181" spans="1:23">
      <c r="A181" s="196"/>
      <c r="B181" s="133"/>
      <c r="C181" s="133"/>
      <c r="D181" s="133"/>
      <c r="E181" s="133"/>
      <c r="F181" s="133"/>
      <c r="G181" s="133"/>
      <c r="H181" s="133"/>
      <c r="I181" s="133"/>
      <c r="J181" s="133"/>
      <c r="K181" s="133"/>
      <c r="L181" s="133"/>
      <c r="M181" s="133"/>
      <c r="N181" s="133"/>
      <c r="O181" s="133"/>
      <c r="P181" s="133"/>
      <c r="Q181" s="133"/>
      <c r="R181" s="133"/>
      <c r="S181" s="133"/>
      <c r="T181" s="133"/>
      <c r="U181" s="133"/>
      <c r="V181" s="133"/>
      <c r="W181" s="133"/>
    </row>
    <row r="182" spans="1:23">
      <c r="A182" s="196"/>
      <c r="B182" s="133"/>
      <c r="C182" s="133"/>
      <c r="D182" s="133"/>
      <c r="E182" s="133"/>
      <c r="F182" s="133"/>
      <c r="G182" s="133"/>
      <c r="H182" s="133"/>
      <c r="I182" s="133"/>
      <c r="J182" s="133"/>
      <c r="K182" s="133"/>
      <c r="L182" s="133"/>
      <c r="M182" s="133"/>
      <c r="N182" s="133"/>
      <c r="O182" s="133"/>
      <c r="P182" s="133"/>
      <c r="Q182" s="133"/>
      <c r="R182" s="133"/>
      <c r="S182" s="133"/>
      <c r="T182" s="133"/>
      <c r="U182" s="133"/>
      <c r="V182" s="133"/>
      <c r="W182" s="133"/>
    </row>
    <row r="183" spans="1:23">
      <c r="A183" s="196"/>
      <c r="B183" s="133"/>
      <c r="C183" s="133"/>
      <c r="D183" s="133"/>
      <c r="E183" s="133"/>
      <c r="F183" s="133"/>
      <c r="G183" s="133"/>
      <c r="H183" s="133"/>
      <c r="I183" s="133"/>
      <c r="J183" s="133"/>
      <c r="K183" s="133"/>
      <c r="L183" s="133"/>
      <c r="M183" s="133"/>
      <c r="N183" s="133"/>
      <c r="O183" s="133"/>
      <c r="P183" s="133"/>
      <c r="Q183" s="133"/>
      <c r="R183" s="133"/>
      <c r="S183" s="133"/>
      <c r="T183" s="133"/>
      <c r="U183" s="133"/>
      <c r="V183" s="133"/>
      <c r="W183" s="133"/>
    </row>
    <row r="184" spans="1:23">
      <c r="A184" s="196"/>
      <c r="B184" s="133"/>
      <c r="C184" s="133"/>
      <c r="D184" s="133"/>
      <c r="E184" s="133"/>
      <c r="F184" s="133"/>
      <c r="G184" s="133"/>
      <c r="H184" s="133"/>
      <c r="I184" s="133"/>
      <c r="J184" s="133"/>
      <c r="K184" s="133"/>
      <c r="L184" s="133"/>
      <c r="M184" s="133"/>
      <c r="N184" s="133"/>
      <c r="O184" s="133"/>
      <c r="P184" s="133"/>
      <c r="Q184" s="133"/>
      <c r="R184" s="133"/>
      <c r="S184" s="133"/>
      <c r="T184" s="133"/>
      <c r="U184" s="133"/>
      <c r="V184" s="133"/>
      <c r="W184" s="133"/>
    </row>
    <row r="185" spans="1:23">
      <c r="A185" s="196"/>
      <c r="B185" s="133"/>
      <c r="C185" s="133"/>
      <c r="D185" s="133"/>
      <c r="E185" s="133"/>
      <c r="F185" s="133"/>
      <c r="G185" s="133"/>
      <c r="H185" s="133"/>
      <c r="I185" s="133"/>
      <c r="J185" s="133"/>
      <c r="K185" s="133"/>
      <c r="L185" s="133"/>
      <c r="M185" s="133"/>
      <c r="N185" s="133"/>
      <c r="O185" s="133"/>
      <c r="P185" s="133"/>
      <c r="Q185" s="133"/>
      <c r="R185" s="133"/>
      <c r="S185" s="133"/>
      <c r="T185" s="133"/>
      <c r="U185" s="133"/>
      <c r="V185" s="133"/>
      <c r="W185" s="133"/>
    </row>
    <row r="186" spans="1:23">
      <c r="A186" s="196"/>
      <c r="B186" s="133"/>
      <c r="C186" s="133"/>
      <c r="D186" s="133"/>
      <c r="E186" s="133"/>
      <c r="F186" s="133"/>
      <c r="G186" s="133"/>
      <c r="H186" s="133"/>
      <c r="I186" s="133"/>
      <c r="J186" s="133"/>
      <c r="K186" s="133"/>
      <c r="L186" s="133"/>
      <c r="M186" s="133"/>
      <c r="N186" s="133"/>
      <c r="O186" s="133"/>
      <c r="P186" s="133"/>
      <c r="Q186" s="133"/>
      <c r="R186" s="133"/>
      <c r="S186" s="133"/>
      <c r="T186" s="133"/>
      <c r="U186" s="133"/>
      <c r="V186" s="133"/>
      <c r="W186" s="133"/>
    </row>
    <row r="187" spans="1:23">
      <c r="A187" s="196"/>
      <c r="B187" s="133"/>
      <c r="C187" s="133"/>
      <c r="D187" s="133"/>
      <c r="E187" s="133"/>
      <c r="F187" s="133"/>
      <c r="G187" s="133"/>
      <c r="H187" s="133"/>
      <c r="I187" s="133"/>
      <c r="J187" s="133"/>
      <c r="K187" s="133"/>
      <c r="L187" s="133"/>
      <c r="M187" s="133"/>
      <c r="N187" s="133"/>
      <c r="O187" s="133"/>
      <c r="P187" s="133"/>
      <c r="Q187" s="133"/>
      <c r="R187" s="133"/>
      <c r="S187" s="133"/>
      <c r="T187" s="133"/>
      <c r="U187" s="133"/>
      <c r="V187" s="133"/>
      <c r="W187" s="133"/>
    </row>
    <row r="188" spans="1:23">
      <c r="A188" s="196"/>
      <c r="B188" s="133"/>
      <c r="C188" s="133"/>
      <c r="D188" s="133"/>
      <c r="E188" s="133"/>
      <c r="F188" s="133"/>
      <c r="G188" s="133"/>
      <c r="H188" s="133"/>
      <c r="I188" s="133"/>
      <c r="J188" s="133"/>
      <c r="K188" s="133"/>
      <c r="L188" s="133"/>
      <c r="M188" s="133"/>
      <c r="N188" s="133"/>
      <c r="O188" s="133"/>
      <c r="P188" s="133"/>
      <c r="Q188" s="133"/>
      <c r="R188" s="133"/>
      <c r="S188" s="133"/>
      <c r="T188" s="133"/>
      <c r="U188" s="133"/>
      <c r="V188" s="133"/>
      <c r="W188" s="133"/>
    </row>
    <row r="189" spans="1:23">
      <c r="A189" s="196"/>
      <c r="B189" s="133"/>
      <c r="C189" s="133"/>
      <c r="D189" s="133"/>
      <c r="E189" s="133"/>
      <c r="F189" s="133"/>
      <c r="G189" s="133"/>
      <c r="H189" s="133"/>
      <c r="I189" s="133"/>
      <c r="J189" s="133"/>
      <c r="K189" s="133"/>
      <c r="L189" s="133"/>
      <c r="M189" s="133"/>
      <c r="N189" s="133"/>
      <c r="O189" s="133"/>
      <c r="P189" s="133"/>
      <c r="Q189" s="133"/>
      <c r="R189" s="133"/>
      <c r="S189" s="133"/>
      <c r="T189" s="133"/>
      <c r="U189" s="133"/>
      <c r="V189" s="133"/>
      <c r="W189" s="133"/>
    </row>
    <row r="190" spans="1:23">
      <c r="A190" s="196"/>
      <c r="B190" s="133"/>
      <c r="C190" s="133"/>
      <c r="D190" s="133"/>
      <c r="E190" s="133"/>
      <c r="F190" s="133"/>
      <c r="G190" s="133"/>
      <c r="H190" s="133"/>
      <c r="I190" s="133"/>
      <c r="J190" s="133"/>
      <c r="K190" s="133"/>
      <c r="L190" s="133"/>
      <c r="M190" s="133"/>
      <c r="N190" s="133"/>
      <c r="O190" s="133"/>
      <c r="P190" s="133"/>
      <c r="Q190" s="133"/>
      <c r="R190" s="133"/>
      <c r="S190" s="133"/>
      <c r="T190" s="133"/>
      <c r="U190" s="133"/>
      <c r="V190" s="133"/>
      <c r="W190" s="133"/>
    </row>
    <row r="191" spans="1:23">
      <c r="A191" s="196"/>
      <c r="B191" s="133"/>
      <c r="C191" s="133"/>
      <c r="D191" s="133"/>
      <c r="E191" s="133"/>
      <c r="F191" s="133"/>
      <c r="G191" s="133"/>
      <c r="H191" s="133"/>
      <c r="I191" s="133"/>
      <c r="J191" s="133"/>
      <c r="K191" s="133"/>
      <c r="L191" s="133"/>
      <c r="M191" s="133"/>
      <c r="N191" s="133"/>
      <c r="O191" s="133"/>
      <c r="P191" s="133"/>
      <c r="Q191" s="133"/>
      <c r="R191" s="133"/>
      <c r="S191" s="133"/>
      <c r="T191" s="133"/>
      <c r="U191" s="133"/>
      <c r="V191" s="133"/>
      <c r="W191" s="133"/>
    </row>
    <row r="192" spans="1:23">
      <c r="A192" s="196"/>
      <c r="B192" s="133"/>
      <c r="C192" s="133"/>
      <c r="D192" s="133"/>
      <c r="E192" s="133"/>
      <c r="F192" s="133"/>
      <c r="G192" s="133"/>
      <c r="H192" s="133"/>
      <c r="I192" s="133"/>
      <c r="J192" s="133"/>
      <c r="K192" s="133"/>
      <c r="L192" s="133"/>
      <c r="M192" s="133"/>
      <c r="N192" s="133"/>
      <c r="O192" s="133"/>
      <c r="P192" s="133"/>
      <c r="Q192" s="133"/>
      <c r="R192" s="133"/>
      <c r="S192" s="133"/>
      <c r="T192" s="133"/>
      <c r="U192" s="133"/>
      <c r="V192" s="133"/>
      <c r="W192" s="133"/>
    </row>
    <row r="193" spans="1:23">
      <c r="A193" s="196"/>
      <c r="B193" s="133"/>
      <c r="C193" s="133"/>
      <c r="D193" s="133"/>
      <c r="E193" s="133"/>
      <c r="F193" s="133"/>
      <c r="G193" s="133"/>
      <c r="H193" s="133"/>
      <c r="I193" s="133"/>
      <c r="J193" s="133"/>
      <c r="K193" s="133"/>
      <c r="L193" s="133"/>
      <c r="M193" s="133"/>
      <c r="N193" s="133"/>
      <c r="O193" s="133"/>
      <c r="P193" s="133"/>
      <c r="Q193" s="133"/>
      <c r="R193" s="133"/>
      <c r="S193" s="133"/>
      <c r="T193" s="133"/>
      <c r="U193" s="133"/>
      <c r="V193" s="133"/>
      <c r="W193" s="133"/>
    </row>
    <row r="194" spans="1:23">
      <c r="A194" s="196"/>
      <c r="B194" s="133"/>
      <c r="C194" s="133"/>
      <c r="D194" s="133"/>
      <c r="E194" s="133"/>
      <c r="F194" s="133"/>
      <c r="G194" s="133"/>
      <c r="H194" s="133"/>
      <c r="I194" s="133"/>
      <c r="J194" s="133"/>
      <c r="K194" s="133"/>
      <c r="L194" s="133"/>
      <c r="M194" s="133"/>
      <c r="N194" s="133"/>
      <c r="O194" s="133"/>
      <c r="P194" s="133"/>
      <c r="Q194" s="133"/>
      <c r="R194" s="133"/>
      <c r="S194" s="133"/>
      <c r="T194" s="133"/>
      <c r="U194" s="133"/>
      <c r="V194" s="133"/>
      <c r="W194" s="133"/>
    </row>
    <row r="195" spans="1:23">
      <c r="A195" s="196"/>
      <c r="B195" s="133"/>
      <c r="C195" s="133"/>
      <c r="D195" s="133"/>
      <c r="E195" s="133"/>
      <c r="F195" s="133"/>
      <c r="G195" s="133"/>
      <c r="H195" s="133"/>
      <c r="I195" s="133"/>
      <c r="J195" s="133"/>
      <c r="K195" s="133"/>
      <c r="L195" s="133"/>
      <c r="M195" s="133"/>
      <c r="N195" s="133"/>
      <c r="O195" s="133"/>
      <c r="P195" s="133"/>
      <c r="Q195" s="133"/>
      <c r="R195" s="133"/>
      <c r="S195" s="133"/>
      <c r="T195" s="133"/>
      <c r="U195" s="133"/>
      <c r="V195" s="133"/>
      <c r="W195" s="133"/>
    </row>
    <row r="196" spans="1:23">
      <c r="A196" s="196"/>
      <c r="B196" s="133"/>
      <c r="C196" s="133"/>
      <c r="D196" s="133"/>
      <c r="E196" s="133"/>
      <c r="F196" s="133"/>
      <c r="G196" s="133"/>
      <c r="H196" s="133"/>
      <c r="I196" s="133"/>
      <c r="J196" s="133"/>
      <c r="K196" s="133"/>
      <c r="L196" s="133"/>
      <c r="M196" s="133"/>
      <c r="N196" s="133"/>
      <c r="O196" s="133"/>
      <c r="P196" s="133"/>
      <c r="Q196" s="133"/>
      <c r="R196" s="133"/>
      <c r="S196" s="133"/>
      <c r="T196" s="133"/>
      <c r="U196" s="133"/>
      <c r="V196" s="133"/>
      <c r="W196" s="133"/>
    </row>
    <row r="197" spans="1:23">
      <c r="A197" s="196"/>
      <c r="B197" s="133"/>
      <c r="C197" s="133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</row>
    <row r="198" spans="1:23">
      <c r="A198" s="196"/>
      <c r="B198" s="133"/>
      <c r="C198" s="133"/>
      <c r="D198" s="133"/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</row>
    <row r="199" spans="1:23">
      <c r="A199" s="196"/>
      <c r="B199" s="133"/>
      <c r="C199" s="133"/>
      <c r="D199" s="133"/>
      <c r="E199" s="133"/>
      <c r="F199" s="133"/>
      <c r="G199" s="133"/>
      <c r="H199" s="133"/>
      <c r="I199" s="133"/>
      <c r="J199" s="133"/>
      <c r="K199" s="133"/>
      <c r="L199" s="133"/>
      <c r="M199" s="133"/>
      <c r="N199" s="133"/>
      <c r="O199" s="133"/>
      <c r="P199" s="133"/>
      <c r="Q199" s="133"/>
      <c r="R199" s="133"/>
      <c r="S199" s="133"/>
      <c r="T199" s="133"/>
      <c r="U199" s="133"/>
      <c r="V199" s="133"/>
      <c r="W199" s="133"/>
    </row>
    <row r="200" spans="1:23">
      <c r="A200" s="196"/>
      <c r="B200" s="133"/>
      <c r="C200" s="133"/>
      <c r="D200" s="133"/>
      <c r="E200" s="133"/>
      <c r="F200" s="133"/>
      <c r="G200" s="133"/>
      <c r="H200" s="133"/>
      <c r="I200" s="133"/>
      <c r="J200" s="133"/>
      <c r="K200" s="133"/>
      <c r="L200" s="133"/>
      <c r="M200" s="133"/>
      <c r="N200" s="133"/>
      <c r="O200" s="133"/>
      <c r="P200" s="133"/>
      <c r="Q200" s="133"/>
      <c r="R200" s="133"/>
      <c r="S200" s="133"/>
      <c r="T200" s="133"/>
      <c r="U200" s="133"/>
      <c r="V200" s="133"/>
      <c r="W200" s="133"/>
    </row>
    <row r="201" spans="1:23">
      <c r="A201" s="196"/>
      <c r="B201" s="133"/>
      <c r="C201" s="133"/>
      <c r="D201" s="133"/>
      <c r="E201" s="133"/>
      <c r="F201" s="133"/>
      <c r="G201" s="133"/>
      <c r="H201" s="133"/>
      <c r="I201" s="133"/>
      <c r="J201" s="133"/>
      <c r="K201" s="133"/>
      <c r="L201" s="133"/>
      <c r="M201" s="133"/>
      <c r="N201" s="133"/>
      <c r="O201" s="133"/>
      <c r="P201" s="133"/>
      <c r="Q201" s="133"/>
      <c r="R201" s="133"/>
      <c r="S201" s="133"/>
      <c r="T201" s="133"/>
      <c r="U201" s="133"/>
      <c r="V201" s="133"/>
      <c r="W201" s="133"/>
    </row>
    <row r="202" spans="1:23">
      <c r="A202" s="196"/>
      <c r="B202" s="133"/>
      <c r="C202" s="133"/>
      <c r="D202" s="133"/>
      <c r="E202" s="133"/>
      <c r="F202" s="133"/>
      <c r="G202" s="133"/>
      <c r="H202" s="133"/>
      <c r="I202" s="133"/>
      <c r="J202" s="133"/>
      <c r="K202" s="133"/>
      <c r="L202" s="133"/>
      <c r="M202" s="133"/>
      <c r="N202" s="133"/>
      <c r="O202" s="133"/>
      <c r="P202" s="133"/>
      <c r="Q202" s="133"/>
      <c r="R202" s="133"/>
      <c r="S202" s="133"/>
      <c r="T202" s="133"/>
      <c r="U202" s="133"/>
      <c r="V202" s="133"/>
      <c r="W202" s="133"/>
    </row>
    <row r="203" spans="1:23">
      <c r="A203" s="196"/>
      <c r="B203" s="133"/>
      <c r="C203" s="133"/>
      <c r="D203" s="133"/>
      <c r="E203" s="133"/>
      <c r="F203" s="133"/>
      <c r="G203" s="133"/>
      <c r="H203" s="133"/>
      <c r="I203" s="133"/>
      <c r="J203" s="133"/>
      <c r="K203" s="133"/>
      <c r="L203" s="133"/>
      <c r="M203" s="133"/>
      <c r="N203" s="133"/>
      <c r="O203" s="133"/>
      <c r="P203" s="133"/>
      <c r="Q203" s="133"/>
      <c r="R203" s="133"/>
      <c r="S203" s="133"/>
      <c r="T203" s="133"/>
      <c r="U203" s="133"/>
      <c r="V203" s="133"/>
      <c r="W203" s="133"/>
    </row>
    <row r="204" spans="1:23">
      <c r="A204" s="196"/>
      <c r="B204" s="133"/>
      <c r="C204" s="133"/>
      <c r="D204" s="133"/>
      <c r="E204" s="133"/>
      <c r="F204" s="133"/>
      <c r="G204" s="133"/>
      <c r="H204" s="133"/>
      <c r="I204" s="133"/>
      <c r="J204" s="133"/>
      <c r="K204" s="133"/>
      <c r="L204" s="133"/>
      <c r="M204" s="133"/>
      <c r="N204" s="133"/>
      <c r="O204" s="133"/>
      <c r="P204" s="133"/>
      <c r="Q204" s="133"/>
      <c r="R204" s="133"/>
      <c r="S204" s="133"/>
      <c r="T204" s="133"/>
      <c r="U204" s="133"/>
      <c r="V204" s="133"/>
      <c r="W204" s="133"/>
    </row>
    <row r="205" spans="1:23">
      <c r="A205" s="196"/>
      <c r="B205" s="133"/>
      <c r="C205" s="133"/>
      <c r="D205" s="133"/>
      <c r="E205" s="133"/>
      <c r="F205" s="133"/>
      <c r="G205" s="133"/>
      <c r="H205" s="133"/>
      <c r="I205" s="133"/>
      <c r="J205" s="133"/>
      <c r="K205" s="133"/>
      <c r="L205" s="133"/>
      <c r="M205" s="133"/>
      <c r="N205" s="133"/>
      <c r="O205" s="133"/>
      <c r="P205" s="133"/>
      <c r="Q205" s="133"/>
      <c r="R205" s="133"/>
      <c r="S205" s="133"/>
      <c r="T205" s="133"/>
      <c r="U205" s="133"/>
      <c r="V205" s="133"/>
      <c r="W205" s="133"/>
    </row>
    <row r="206" spans="1:23">
      <c r="A206" s="196"/>
      <c r="B206" s="133"/>
      <c r="C206" s="133"/>
      <c r="D206" s="133"/>
      <c r="E206" s="133"/>
      <c r="F206" s="133"/>
      <c r="G206" s="133"/>
      <c r="H206" s="133"/>
      <c r="I206" s="133"/>
      <c r="J206" s="133"/>
      <c r="K206" s="133"/>
      <c r="L206" s="133"/>
      <c r="M206" s="133"/>
      <c r="N206" s="133"/>
      <c r="O206" s="133"/>
      <c r="P206" s="133"/>
      <c r="Q206" s="133"/>
      <c r="R206" s="133"/>
      <c r="S206" s="133"/>
      <c r="T206" s="133"/>
      <c r="U206" s="133"/>
      <c r="V206" s="133"/>
      <c r="W206" s="133"/>
    </row>
    <row r="207" spans="1:23">
      <c r="A207" s="196"/>
      <c r="B207" s="133"/>
      <c r="C207" s="133"/>
      <c r="D207" s="133"/>
      <c r="E207" s="133"/>
      <c r="F207" s="133"/>
      <c r="G207" s="133"/>
      <c r="H207" s="133"/>
      <c r="I207" s="133"/>
      <c r="J207" s="133"/>
      <c r="K207" s="133"/>
      <c r="L207" s="133"/>
      <c r="M207" s="133"/>
      <c r="N207" s="133"/>
      <c r="O207" s="133"/>
      <c r="P207" s="133"/>
      <c r="Q207" s="133"/>
      <c r="R207" s="133"/>
      <c r="S207" s="133"/>
      <c r="T207" s="133"/>
      <c r="U207" s="133"/>
      <c r="V207" s="133"/>
      <c r="W207" s="133"/>
    </row>
    <row r="208" spans="1:23">
      <c r="A208" s="196"/>
      <c r="B208" s="133"/>
      <c r="C208" s="133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</row>
    <row r="209" spans="1:23">
      <c r="A209" s="196"/>
      <c r="B209" s="133"/>
      <c r="C209" s="133"/>
      <c r="D209" s="133"/>
      <c r="E209" s="133"/>
      <c r="F209" s="133"/>
      <c r="G209" s="133"/>
      <c r="H209" s="133"/>
      <c r="I209" s="133"/>
      <c r="J209" s="133"/>
      <c r="K209" s="133"/>
      <c r="L209" s="133"/>
      <c r="M209" s="133"/>
      <c r="N209" s="133"/>
      <c r="O209" s="133"/>
      <c r="P209" s="133"/>
      <c r="Q209" s="133"/>
      <c r="R209" s="133"/>
      <c r="S209" s="133"/>
      <c r="T209" s="133"/>
      <c r="U209" s="133"/>
      <c r="V209" s="133"/>
      <c r="W209" s="133"/>
    </row>
    <row r="210" spans="1:23">
      <c r="A210" s="196"/>
      <c r="B210" s="133"/>
      <c r="C210" s="133"/>
      <c r="D210" s="133"/>
      <c r="E210" s="133"/>
      <c r="F210" s="133"/>
      <c r="G210" s="133"/>
      <c r="H210" s="133"/>
      <c r="I210" s="133"/>
      <c r="J210" s="133"/>
      <c r="K210" s="133"/>
      <c r="L210" s="133"/>
      <c r="M210" s="133"/>
      <c r="N210" s="133"/>
      <c r="O210" s="133"/>
      <c r="P210" s="133"/>
      <c r="Q210" s="133"/>
      <c r="R210" s="133"/>
      <c r="S210" s="133"/>
      <c r="T210" s="133"/>
      <c r="U210" s="133"/>
      <c r="V210" s="133"/>
      <c r="W210" s="133"/>
    </row>
    <row r="211" spans="1:23">
      <c r="A211" s="196"/>
      <c r="B211" s="133"/>
      <c r="C211" s="133"/>
      <c r="D211" s="133"/>
      <c r="E211" s="133"/>
      <c r="F211" s="133"/>
      <c r="G211" s="133"/>
      <c r="H211" s="133"/>
      <c r="I211" s="133"/>
      <c r="J211" s="133"/>
      <c r="K211" s="133"/>
      <c r="L211" s="133"/>
      <c r="M211" s="133"/>
      <c r="N211" s="133"/>
      <c r="O211" s="133"/>
      <c r="P211" s="133"/>
      <c r="Q211" s="133"/>
      <c r="R211" s="133"/>
      <c r="S211" s="133"/>
      <c r="T211" s="133"/>
      <c r="U211" s="133"/>
      <c r="V211" s="133"/>
      <c r="W211" s="133"/>
    </row>
    <row r="212" spans="1:23">
      <c r="A212" s="196"/>
      <c r="B212" s="133"/>
      <c r="C212" s="133"/>
      <c r="D212" s="133"/>
      <c r="E212" s="133"/>
      <c r="F212" s="133"/>
      <c r="G212" s="133"/>
      <c r="H212" s="133"/>
      <c r="I212" s="133"/>
      <c r="J212" s="133"/>
      <c r="K212" s="133"/>
      <c r="L212" s="133"/>
      <c r="M212" s="133"/>
      <c r="N212" s="133"/>
      <c r="O212" s="133"/>
      <c r="P212" s="133"/>
      <c r="Q212" s="133"/>
      <c r="R212" s="133"/>
      <c r="S212" s="133"/>
      <c r="T212" s="133"/>
      <c r="U212" s="133"/>
      <c r="V212" s="133"/>
      <c r="W212" s="133"/>
    </row>
    <row r="213" spans="1:23">
      <c r="A213" s="196"/>
      <c r="B213" s="133"/>
      <c r="C213" s="133"/>
      <c r="D213" s="133"/>
      <c r="E213" s="133"/>
      <c r="F213" s="133"/>
      <c r="G213" s="133"/>
      <c r="H213" s="133"/>
      <c r="I213" s="133"/>
      <c r="J213" s="133"/>
      <c r="K213" s="133"/>
      <c r="L213" s="133"/>
      <c r="M213" s="133"/>
      <c r="N213" s="133"/>
      <c r="O213" s="133"/>
      <c r="P213" s="133"/>
      <c r="Q213" s="133"/>
      <c r="R213" s="133"/>
      <c r="S213" s="133"/>
      <c r="T213" s="133"/>
      <c r="U213" s="133"/>
      <c r="V213" s="133"/>
      <c r="W213" s="133"/>
    </row>
    <row r="214" spans="1:23">
      <c r="A214" s="196"/>
      <c r="B214" s="133"/>
      <c r="C214" s="133"/>
      <c r="D214" s="133"/>
      <c r="E214" s="133"/>
      <c r="F214" s="133"/>
      <c r="G214" s="133"/>
      <c r="H214" s="133"/>
      <c r="I214" s="133"/>
      <c r="J214" s="133"/>
      <c r="K214" s="133"/>
      <c r="L214" s="133"/>
      <c r="M214" s="133"/>
      <c r="N214" s="133"/>
      <c r="O214" s="133"/>
      <c r="P214" s="133"/>
      <c r="Q214" s="133"/>
      <c r="R214" s="133"/>
      <c r="S214" s="133"/>
      <c r="T214" s="133"/>
      <c r="U214" s="133"/>
      <c r="V214" s="133"/>
      <c r="W214" s="133"/>
    </row>
    <row r="215" spans="1:23">
      <c r="A215" s="196"/>
      <c r="B215" s="133"/>
      <c r="C215" s="133"/>
      <c r="D215" s="133"/>
      <c r="E215" s="133"/>
      <c r="F215" s="133"/>
      <c r="G215" s="133"/>
      <c r="H215" s="133"/>
      <c r="I215" s="133"/>
      <c r="J215" s="133"/>
      <c r="K215" s="133"/>
      <c r="L215" s="133"/>
      <c r="M215" s="133"/>
      <c r="N215" s="133"/>
      <c r="O215" s="133"/>
      <c r="P215" s="133"/>
      <c r="Q215" s="133"/>
      <c r="R215" s="133"/>
      <c r="S215" s="133"/>
      <c r="T215" s="133"/>
      <c r="U215" s="133"/>
      <c r="V215" s="133"/>
      <c r="W215" s="133"/>
    </row>
    <row r="216" spans="1:23">
      <c r="A216" s="196"/>
      <c r="B216" s="133"/>
      <c r="C216" s="133"/>
      <c r="D216" s="133"/>
      <c r="E216" s="133"/>
      <c r="F216" s="133"/>
      <c r="G216" s="133"/>
      <c r="H216" s="133"/>
      <c r="I216" s="133"/>
      <c r="J216" s="133"/>
      <c r="K216" s="133"/>
      <c r="L216" s="133"/>
      <c r="M216" s="133"/>
      <c r="N216" s="133"/>
      <c r="O216" s="133"/>
      <c r="P216" s="133"/>
      <c r="Q216" s="133"/>
      <c r="R216" s="133"/>
      <c r="S216" s="133"/>
      <c r="T216" s="133"/>
      <c r="U216" s="133"/>
      <c r="V216" s="133"/>
      <c r="W216" s="133"/>
    </row>
    <row r="217" spans="1:23">
      <c r="A217" s="196"/>
      <c r="B217" s="133"/>
      <c r="C217" s="133"/>
      <c r="D217" s="133"/>
      <c r="E217" s="133"/>
      <c r="F217" s="133"/>
      <c r="G217" s="133"/>
      <c r="H217" s="133"/>
      <c r="I217" s="133"/>
      <c r="J217" s="133"/>
      <c r="K217" s="133"/>
      <c r="L217" s="133"/>
      <c r="M217" s="133"/>
      <c r="N217" s="133"/>
      <c r="O217" s="133"/>
      <c r="P217" s="133"/>
      <c r="Q217" s="133"/>
      <c r="R217" s="133"/>
      <c r="S217" s="133"/>
      <c r="T217" s="133"/>
      <c r="U217" s="133"/>
      <c r="V217" s="133"/>
      <c r="W217" s="133"/>
    </row>
    <row r="218" spans="1:23">
      <c r="A218" s="196"/>
      <c r="B218" s="133"/>
      <c r="C218" s="133"/>
      <c r="D218" s="133"/>
      <c r="E218" s="133"/>
      <c r="F218" s="133"/>
      <c r="G218" s="133"/>
      <c r="H218" s="133"/>
      <c r="I218" s="133"/>
      <c r="J218" s="133"/>
      <c r="K218" s="133"/>
      <c r="L218" s="133"/>
      <c r="M218" s="133"/>
      <c r="N218" s="133"/>
      <c r="O218" s="133"/>
      <c r="P218" s="133"/>
      <c r="Q218" s="133"/>
      <c r="R218" s="133"/>
      <c r="S218" s="133"/>
      <c r="T218" s="133"/>
      <c r="U218" s="133"/>
      <c r="V218" s="133"/>
      <c r="W218" s="133"/>
    </row>
    <row r="219" spans="1:23">
      <c r="A219" s="196"/>
      <c r="B219" s="133"/>
      <c r="C219" s="133"/>
      <c r="D219" s="133"/>
      <c r="E219" s="133"/>
      <c r="F219" s="133"/>
      <c r="G219" s="133"/>
      <c r="H219" s="133"/>
      <c r="I219" s="133"/>
      <c r="J219" s="133"/>
      <c r="K219" s="133"/>
      <c r="L219" s="133"/>
      <c r="M219" s="133"/>
      <c r="N219" s="133"/>
      <c r="O219" s="133"/>
      <c r="P219" s="133"/>
      <c r="Q219" s="133"/>
      <c r="R219" s="133"/>
      <c r="S219" s="133"/>
      <c r="T219" s="133"/>
      <c r="U219" s="133"/>
      <c r="V219" s="133"/>
      <c r="W219" s="133"/>
    </row>
    <row r="220" spans="1:23">
      <c r="A220" s="196"/>
      <c r="B220" s="133"/>
      <c r="C220" s="133"/>
      <c r="D220" s="133"/>
      <c r="E220" s="133"/>
      <c r="F220" s="133"/>
      <c r="G220" s="133"/>
      <c r="H220" s="133"/>
      <c r="I220" s="133"/>
      <c r="J220" s="133"/>
      <c r="K220" s="133"/>
      <c r="L220" s="133"/>
      <c r="M220" s="133"/>
      <c r="N220" s="133"/>
      <c r="O220" s="133"/>
      <c r="P220" s="133"/>
      <c r="Q220" s="133"/>
      <c r="R220" s="133"/>
      <c r="S220" s="133"/>
      <c r="T220" s="133"/>
      <c r="U220" s="133"/>
      <c r="V220" s="133"/>
      <c r="W220" s="133"/>
    </row>
    <row r="221" spans="1:23">
      <c r="A221" s="196"/>
      <c r="B221" s="133"/>
      <c r="C221" s="133"/>
      <c r="D221" s="133"/>
      <c r="E221" s="133"/>
      <c r="F221" s="133"/>
      <c r="G221" s="133"/>
      <c r="H221" s="133"/>
      <c r="I221" s="133"/>
      <c r="J221" s="133"/>
      <c r="K221" s="133"/>
      <c r="L221" s="133"/>
      <c r="M221" s="133"/>
      <c r="N221" s="133"/>
      <c r="O221" s="133"/>
      <c r="P221" s="133"/>
      <c r="Q221" s="133"/>
      <c r="R221" s="133"/>
      <c r="S221" s="133"/>
      <c r="T221" s="133"/>
      <c r="U221" s="133"/>
      <c r="V221" s="133"/>
      <c r="W221" s="133"/>
    </row>
    <row r="222" spans="1:23">
      <c r="A222" s="196"/>
      <c r="B222" s="133"/>
      <c r="C222" s="133"/>
      <c r="D222" s="133"/>
      <c r="E222" s="133"/>
      <c r="F222" s="133"/>
      <c r="G222" s="133"/>
      <c r="H222" s="133"/>
      <c r="I222" s="133"/>
      <c r="J222" s="133"/>
      <c r="K222" s="133"/>
      <c r="L222" s="133"/>
      <c r="M222" s="133"/>
      <c r="N222" s="133"/>
      <c r="O222" s="133"/>
      <c r="P222" s="133"/>
      <c r="Q222" s="133"/>
      <c r="R222" s="133"/>
      <c r="S222" s="133"/>
      <c r="T222" s="133"/>
      <c r="U222" s="133"/>
      <c r="V222" s="133"/>
      <c r="W222" s="133"/>
    </row>
    <row r="223" spans="1:23">
      <c r="A223" s="196"/>
      <c r="B223" s="133"/>
      <c r="C223" s="133"/>
      <c r="D223" s="133"/>
      <c r="E223" s="133"/>
      <c r="F223" s="133"/>
      <c r="G223" s="133"/>
      <c r="H223" s="133"/>
      <c r="I223" s="133"/>
      <c r="J223" s="133"/>
      <c r="K223" s="133"/>
      <c r="L223" s="133"/>
      <c r="M223" s="133"/>
      <c r="N223" s="133"/>
      <c r="O223" s="133"/>
      <c r="P223" s="133"/>
      <c r="Q223" s="133"/>
      <c r="R223" s="133"/>
      <c r="S223" s="133"/>
      <c r="T223" s="133"/>
      <c r="U223" s="133"/>
      <c r="V223" s="133"/>
      <c r="W223" s="133"/>
    </row>
    <row r="224" spans="1:23">
      <c r="A224" s="196"/>
      <c r="B224" s="133"/>
      <c r="C224" s="133"/>
      <c r="D224" s="133"/>
      <c r="E224" s="133"/>
      <c r="F224" s="133"/>
      <c r="G224" s="133"/>
      <c r="H224" s="133"/>
      <c r="I224" s="133"/>
      <c r="J224" s="133"/>
      <c r="K224" s="133"/>
      <c r="L224" s="133"/>
      <c r="M224" s="133"/>
      <c r="N224" s="133"/>
      <c r="O224" s="133"/>
      <c r="P224" s="133"/>
      <c r="Q224" s="133"/>
      <c r="R224" s="133"/>
      <c r="S224" s="133"/>
      <c r="T224" s="133"/>
      <c r="U224" s="133"/>
      <c r="V224" s="133"/>
      <c r="W224" s="133"/>
    </row>
    <row r="225" spans="1:23">
      <c r="A225" s="196"/>
      <c r="B225" s="133"/>
      <c r="C225" s="133"/>
      <c r="D225" s="133"/>
      <c r="E225" s="133"/>
      <c r="F225" s="133"/>
      <c r="G225" s="133"/>
      <c r="H225" s="133"/>
      <c r="I225" s="133"/>
      <c r="J225" s="133"/>
      <c r="K225" s="133"/>
      <c r="L225" s="133"/>
      <c r="M225" s="133"/>
      <c r="N225" s="133"/>
      <c r="O225" s="133"/>
      <c r="P225" s="133"/>
      <c r="Q225" s="133"/>
      <c r="R225" s="133"/>
      <c r="S225" s="133"/>
      <c r="T225" s="133"/>
      <c r="U225" s="133"/>
      <c r="V225" s="133"/>
      <c r="W225" s="133"/>
    </row>
    <row r="226" spans="1:23">
      <c r="A226" s="196"/>
      <c r="B226" s="133"/>
      <c r="C226" s="133"/>
      <c r="D226" s="133"/>
      <c r="E226" s="133"/>
      <c r="F226" s="133"/>
      <c r="G226" s="133"/>
      <c r="H226" s="133"/>
      <c r="I226" s="133"/>
      <c r="J226" s="133"/>
      <c r="K226" s="133"/>
      <c r="L226" s="133"/>
      <c r="M226" s="133"/>
      <c r="N226" s="133"/>
      <c r="O226" s="133"/>
      <c r="P226" s="133"/>
      <c r="Q226" s="133"/>
      <c r="R226" s="133"/>
      <c r="S226" s="133"/>
      <c r="T226" s="133"/>
      <c r="U226" s="133"/>
      <c r="V226" s="133"/>
      <c r="W226" s="133"/>
    </row>
    <row r="227" spans="1:23">
      <c r="A227" s="196"/>
      <c r="B227" s="133"/>
      <c r="C227" s="133"/>
      <c r="D227" s="133"/>
      <c r="E227" s="133"/>
      <c r="F227" s="133"/>
      <c r="G227" s="133"/>
      <c r="H227" s="133"/>
      <c r="I227" s="133"/>
      <c r="J227" s="133"/>
      <c r="K227" s="133"/>
      <c r="L227" s="133"/>
      <c r="M227" s="133"/>
      <c r="N227" s="133"/>
      <c r="O227" s="133"/>
      <c r="P227" s="133"/>
      <c r="Q227" s="133"/>
      <c r="R227" s="133"/>
      <c r="S227" s="133"/>
      <c r="T227" s="133"/>
      <c r="U227" s="133"/>
      <c r="V227" s="133"/>
      <c r="W227" s="133"/>
    </row>
    <row r="228" spans="1:23">
      <c r="A228" s="196"/>
      <c r="B228" s="133"/>
      <c r="C228" s="133"/>
      <c r="D228" s="133"/>
      <c r="E228" s="133"/>
      <c r="F228" s="133"/>
      <c r="G228" s="133"/>
      <c r="H228" s="133"/>
      <c r="I228" s="133"/>
      <c r="J228" s="133"/>
      <c r="K228" s="133"/>
      <c r="L228" s="133"/>
      <c r="M228" s="133"/>
      <c r="N228" s="133"/>
      <c r="O228" s="133"/>
      <c r="P228" s="133"/>
      <c r="Q228" s="133"/>
      <c r="R228" s="133"/>
      <c r="S228" s="133"/>
      <c r="T228" s="133"/>
      <c r="U228" s="133"/>
      <c r="V228" s="133"/>
      <c r="W228" s="133"/>
    </row>
    <row r="229" spans="1:23">
      <c r="A229" s="196"/>
      <c r="B229" s="133"/>
      <c r="C229" s="133"/>
      <c r="D229" s="133"/>
      <c r="E229" s="133"/>
      <c r="F229" s="133"/>
      <c r="G229" s="133"/>
      <c r="H229" s="133"/>
      <c r="I229" s="133"/>
      <c r="J229" s="133"/>
      <c r="K229" s="133"/>
      <c r="L229" s="133"/>
      <c r="M229" s="133"/>
      <c r="N229" s="133"/>
      <c r="O229" s="133"/>
      <c r="P229" s="133"/>
      <c r="Q229" s="133"/>
      <c r="R229" s="133"/>
      <c r="S229" s="133"/>
      <c r="T229" s="133"/>
      <c r="U229" s="133"/>
      <c r="V229" s="133"/>
      <c r="W229" s="133"/>
    </row>
    <row r="230" spans="1:23">
      <c r="A230" s="196"/>
      <c r="B230" s="133"/>
      <c r="C230" s="133"/>
      <c r="D230" s="133"/>
      <c r="E230" s="133"/>
      <c r="F230" s="133"/>
      <c r="G230" s="133"/>
      <c r="H230" s="133"/>
      <c r="I230" s="133"/>
      <c r="J230" s="133"/>
      <c r="K230" s="133"/>
      <c r="L230" s="133"/>
      <c r="M230" s="133"/>
      <c r="N230" s="133"/>
      <c r="O230" s="133"/>
      <c r="P230" s="133"/>
      <c r="Q230" s="133"/>
      <c r="R230" s="133"/>
      <c r="S230" s="133"/>
      <c r="T230" s="133"/>
      <c r="U230" s="133"/>
      <c r="V230" s="133"/>
      <c r="W230" s="133"/>
    </row>
    <row r="231" spans="1:23">
      <c r="A231" s="196"/>
      <c r="B231" s="133"/>
      <c r="C231" s="133"/>
      <c r="D231" s="133"/>
      <c r="E231" s="133"/>
      <c r="F231" s="133"/>
      <c r="G231" s="133"/>
      <c r="H231" s="133"/>
      <c r="I231" s="133"/>
      <c r="J231" s="133"/>
      <c r="K231" s="133"/>
      <c r="L231" s="133"/>
      <c r="M231" s="133"/>
      <c r="N231" s="133"/>
      <c r="O231" s="133"/>
      <c r="P231" s="133"/>
      <c r="Q231" s="133"/>
      <c r="R231" s="133"/>
      <c r="S231" s="133"/>
      <c r="T231" s="133"/>
      <c r="U231" s="133"/>
      <c r="V231" s="133"/>
      <c r="W231" s="133"/>
    </row>
    <row r="232" spans="1:23">
      <c r="A232" s="196"/>
      <c r="B232" s="133"/>
      <c r="C232" s="133"/>
      <c r="D232" s="133"/>
      <c r="E232" s="133"/>
      <c r="F232" s="133"/>
      <c r="G232" s="133"/>
      <c r="H232" s="133"/>
      <c r="I232" s="133"/>
      <c r="J232" s="133"/>
      <c r="K232" s="133"/>
      <c r="L232" s="133"/>
      <c r="M232" s="133"/>
      <c r="N232" s="133"/>
      <c r="O232" s="133"/>
      <c r="P232" s="133"/>
      <c r="Q232" s="133"/>
      <c r="R232" s="133"/>
      <c r="S232" s="133"/>
      <c r="T232" s="133"/>
      <c r="U232" s="133"/>
      <c r="V232" s="133"/>
      <c r="W232" s="133"/>
    </row>
    <row r="233" spans="1:23">
      <c r="A233" s="196"/>
      <c r="B233" s="133"/>
      <c r="C233" s="133"/>
      <c r="D233" s="133"/>
      <c r="E233" s="133"/>
      <c r="F233" s="133"/>
      <c r="G233" s="133"/>
      <c r="H233" s="133"/>
      <c r="I233" s="133"/>
      <c r="J233" s="133"/>
      <c r="K233" s="133"/>
      <c r="L233" s="133"/>
      <c r="M233" s="133"/>
      <c r="N233" s="133"/>
      <c r="O233" s="133"/>
      <c r="P233" s="133"/>
      <c r="Q233" s="133"/>
      <c r="R233" s="133"/>
      <c r="S233" s="133"/>
      <c r="T233" s="133"/>
      <c r="U233" s="133"/>
      <c r="V233" s="133"/>
      <c r="W233" s="133"/>
    </row>
    <row r="234" spans="1:23">
      <c r="A234" s="196"/>
      <c r="B234" s="133"/>
      <c r="C234" s="133"/>
      <c r="D234" s="133"/>
      <c r="E234" s="133"/>
      <c r="F234" s="133"/>
      <c r="G234" s="133"/>
      <c r="H234" s="133"/>
      <c r="I234" s="133"/>
      <c r="J234" s="133"/>
      <c r="K234" s="133"/>
      <c r="L234" s="133"/>
      <c r="M234" s="133"/>
      <c r="N234" s="133"/>
      <c r="O234" s="133"/>
      <c r="P234" s="133"/>
      <c r="Q234" s="133"/>
      <c r="R234" s="133"/>
      <c r="S234" s="133"/>
      <c r="T234" s="133"/>
      <c r="U234" s="133"/>
      <c r="V234" s="133"/>
      <c r="W234" s="133"/>
    </row>
    <row r="235" spans="1:23">
      <c r="A235" s="196"/>
      <c r="B235" s="133"/>
      <c r="C235" s="133"/>
      <c r="D235" s="133"/>
      <c r="E235" s="133"/>
      <c r="F235" s="133"/>
      <c r="G235" s="133"/>
      <c r="H235" s="133"/>
      <c r="I235" s="133"/>
      <c r="J235" s="133"/>
      <c r="K235" s="133"/>
      <c r="L235" s="133"/>
      <c r="M235" s="133"/>
      <c r="N235" s="133"/>
      <c r="O235" s="133"/>
      <c r="P235" s="133"/>
      <c r="Q235" s="133"/>
      <c r="R235" s="133"/>
      <c r="S235" s="133"/>
      <c r="T235" s="133"/>
      <c r="U235" s="133"/>
      <c r="V235" s="133"/>
      <c r="W235" s="133"/>
    </row>
    <row r="236" spans="1:23">
      <c r="A236" s="196"/>
      <c r="B236" s="133"/>
      <c r="C236" s="133"/>
      <c r="D236" s="133"/>
      <c r="E236" s="133"/>
      <c r="F236" s="133"/>
      <c r="G236" s="133"/>
      <c r="H236" s="133"/>
      <c r="I236" s="133"/>
      <c r="J236" s="133"/>
      <c r="K236" s="133"/>
      <c r="L236" s="133"/>
      <c r="M236" s="133"/>
      <c r="N236" s="133"/>
      <c r="O236" s="133"/>
      <c r="P236" s="133"/>
      <c r="Q236" s="133"/>
      <c r="R236" s="133"/>
      <c r="S236" s="133"/>
      <c r="T236" s="133"/>
      <c r="U236" s="133"/>
      <c r="V236" s="133"/>
      <c r="W236" s="133"/>
    </row>
    <row r="237" spans="1:23">
      <c r="A237" s="196"/>
      <c r="B237" s="133"/>
      <c r="C237" s="133"/>
      <c r="D237" s="133"/>
      <c r="E237" s="133"/>
      <c r="F237" s="133"/>
      <c r="G237" s="133"/>
      <c r="H237" s="133"/>
      <c r="I237" s="133"/>
      <c r="J237" s="133"/>
      <c r="K237" s="133"/>
      <c r="L237" s="133"/>
      <c r="M237" s="133"/>
      <c r="N237" s="133"/>
      <c r="O237" s="133"/>
      <c r="P237" s="133"/>
      <c r="Q237" s="133"/>
      <c r="R237" s="133"/>
      <c r="S237" s="133"/>
      <c r="T237" s="133"/>
      <c r="U237" s="133"/>
      <c r="V237" s="133"/>
      <c r="W237" s="133"/>
    </row>
    <row r="238" spans="1:23">
      <c r="A238" s="196"/>
      <c r="B238" s="133"/>
      <c r="C238" s="133"/>
      <c r="D238" s="133"/>
      <c r="E238" s="133"/>
      <c r="F238" s="133"/>
      <c r="G238" s="133"/>
      <c r="H238" s="133"/>
      <c r="I238" s="133"/>
      <c r="J238" s="133"/>
      <c r="K238" s="133"/>
      <c r="L238" s="133"/>
      <c r="M238" s="133"/>
      <c r="N238" s="133"/>
      <c r="O238" s="133"/>
      <c r="P238" s="133"/>
      <c r="Q238" s="133"/>
      <c r="R238" s="133"/>
      <c r="S238" s="133"/>
      <c r="T238" s="133"/>
      <c r="U238" s="133"/>
      <c r="V238" s="133"/>
      <c r="W238" s="133"/>
    </row>
    <row r="239" spans="1:23">
      <c r="A239" s="196"/>
      <c r="B239" s="133"/>
      <c r="C239" s="133"/>
      <c r="D239" s="133"/>
      <c r="E239" s="133"/>
      <c r="F239" s="133"/>
      <c r="G239" s="133"/>
      <c r="H239" s="133"/>
      <c r="I239" s="133"/>
      <c r="J239" s="133"/>
      <c r="K239" s="133"/>
      <c r="L239" s="133"/>
      <c r="M239" s="133"/>
      <c r="N239" s="133"/>
      <c r="O239" s="133"/>
      <c r="P239" s="133"/>
      <c r="Q239" s="133"/>
      <c r="R239" s="133"/>
      <c r="S239" s="133"/>
      <c r="T239" s="133"/>
      <c r="U239" s="133"/>
      <c r="V239" s="133"/>
      <c r="W239" s="133"/>
    </row>
    <row r="240" spans="1:23">
      <c r="A240" s="196"/>
      <c r="B240" s="133"/>
      <c r="C240" s="133"/>
      <c r="D240" s="133"/>
      <c r="E240" s="133"/>
      <c r="F240" s="133"/>
      <c r="G240" s="133"/>
      <c r="H240" s="133"/>
      <c r="I240" s="133"/>
      <c r="J240" s="133"/>
      <c r="K240" s="133"/>
      <c r="L240" s="133"/>
      <c r="M240" s="133"/>
      <c r="N240" s="133"/>
      <c r="O240" s="133"/>
      <c r="P240" s="133"/>
      <c r="Q240" s="133"/>
      <c r="R240" s="133"/>
      <c r="S240" s="133"/>
      <c r="T240" s="133"/>
      <c r="U240" s="133"/>
      <c r="V240" s="133"/>
      <c r="W240" s="133"/>
    </row>
    <row r="241" spans="1:23">
      <c r="A241" s="196"/>
      <c r="B241" s="133"/>
      <c r="C241" s="133"/>
      <c r="D241" s="133"/>
      <c r="E241" s="133"/>
      <c r="F241" s="133"/>
      <c r="G241" s="133"/>
      <c r="H241" s="133"/>
      <c r="I241" s="133"/>
      <c r="J241" s="133"/>
      <c r="K241" s="133"/>
      <c r="L241" s="133"/>
      <c r="M241" s="133"/>
      <c r="N241" s="133"/>
      <c r="O241" s="133"/>
      <c r="P241" s="133"/>
      <c r="Q241" s="133"/>
      <c r="R241" s="133"/>
      <c r="S241" s="133"/>
      <c r="T241" s="133"/>
      <c r="U241" s="133"/>
      <c r="V241" s="133"/>
      <c r="W241" s="133"/>
    </row>
    <row r="242" spans="1:23">
      <c r="A242" s="196"/>
      <c r="B242" s="133"/>
      <c r="C242" s="133"/>
      <c r="D242" s="133"/>
      <c r="E242" s="133"/>
      <c r="F242" s="133"/>
      <c r="G242" s="133"/>
      <c r="H242" s="133"/>
      <c r="I242" s="133"/>
      <c r="J242" s="133"/>
      <c r="K242" s="133"/>
      <c r="L242" s="133"/>
      <c r="M242" s="133"/>
      <c r="N242" s="133"/>
      <c r="O242" s="133"/>
      <c r="P242" s="133"/>
      <c r="Q242" s="133"/>
      <c r="R242" s="133"/>
      <c r="S242" s="133"/>
      <c r="T242" s="133"/>
      <c r="U242" s="133"/>
      <c r="V242" s="133"/>
      <c r="W242" s="133"/>
    </row>
    <row r="243" spans="1:23">
      <c r="A243" s="196"/>
      <c r="B243" s="133"/>
      <c r="C243" s="133"/>
      <c r="D243" s="133"/>
      <c r="E243" s="133"/>
      <c r="F243" s="133"/>
      <c r="G243" s="133"/>
      <c r="H243" s="133"/>
      <c r="I243" s="133"/>
      <c r="J243" s="133"/>
      <c r="K243" s="133"/>
      <c r="L243" s="133"/>
      <c r="M243" s="133"/>
      <c r="N243" s="133"/>
      <c r="O243" s="133"/>
      <c r="P243" s="133"/>
      <c r="Q243" s="133"/>
      <c r="R243" s="133"/>
      <c r="S243" s="133"/>
      <c r="T243" s="133"/>
      <c r="U243" s="133"/>
      <c r="V243" s="133"/>
      <c r="W243" s="133"/>
    </row>
    <row r="244" spans="1:23">
      <c r="A244" s="196"/>
      <c r="B244" s="133"/>
      <c r="C244" s="133"/>
      <c r="D244" s="133"/>
      <c r="E244" s="133"/>
      <c r="F244" s="133"/>
      <c r="G244" s="133"/>
      <c r="H244" s="133"/>
      <c r="I244" s="133"/>
      <c r="J244" s="133"/>
      <c r="K244" s="133"/>
      <c r="L244" s="133"/>
      <c r="M244" s="133"/>
      <c r="N244" s="133"/>
      <c r="O244" s="133"/>
      <c r="P244" s="133"/>
      <c r="Q244" s="133"/>
      <c r="R244" s="133"/>
      <c r="S244" s="133"/>
      <c r="T244" s="133"/>
      <c r="U244" s="133"/>
      <c r="V244" s="133"/>
      <c r="W244" s="133"/>
    </row>
    <row r="245" spans="1:23">
      <c r="A245" s="196"/>
      <c r="B245" s="133"/>
      <c r="C245" s="133"/>
      <c r="D245" s="133"/>
      <c r="E245" s="133"/>
      <c r="F245" s="133"/>
      <c r="G245" s="133"/>
      <c r="H245" s="133"/>
      <c r="I245" s="133"/>
      <c r="J245" s="133"/>
      <c r="K245" s="133"/>
      <c r="L245" s="133"/>
      <c r="M245" s="133"/>
      <c r="N245" s="133"/>
      <c r="O245" s="133"/>
      <c r="P245" s="133"/>
      <c r="Q245" s="133"/>
      <c r="R245" s="133"/>
      <c r="S245" s="133"/>
      <c r="T245" s="133"/>
      <c r="U245" s="133"/>
      <c r="V245" s="133"/>
      <c r="W245" s="133"/>
    </row>
    <row r="246" spans="1:23">
      <c r="A246" s="196"/>
      <c r="B246" s="133"/>
      <c r="C246" s="133"/>
      <c r="D246" s="133"/>
      <c r="E246" s="133"/>
      <c r="F246" s="133"/>
      <c r="G246" s="133"/>
      <c r="H246" s="133"/>
      <c r="I246" s="133"/>
      <c r="J246" s="133"/>
      <c r="K246" s="133"/>
      <c r="L246" s="133"/>
      <c r="M246" s="133"/>
      <c r="N246" s="133"/>
      <c r="O246" s="133"/>
      <c r="P246" s="133"/>
      <c r="Q246" s="133"/>
      <c r="R246" s="133"/>
      <c r="S246" s="133"/>
      <c r="T246" s="133"/>
      <c r="U246" s="133"/>
      <c r="V246" s="133"/>
      <c r="W246" s="133"/>
    </row>
    <row r="247" spans="1:23">
      <c r="A247" s="196"/>
      <c r="B247" s="133"/>
      <c r="C247" s="133"/>
      <c r="D247" s="133"/>
      <c r="E247" s="133"/>
      <c r="F247" s="133"/>
      <c r="G247" s="133"/>
      <c r="H247" s="133"/>
      <c r="I247" s="133"/>
      <c r="J247" s="133"/>
      <c r="K247" s="133"/>
      <c r="L247" s="133"/>
      <c r="M247" s="133"/>
      <c r="N247" s="133"/>
      <c r="O247" s="133"/>
      <c r="P247" s="133"/>
      <c r="Q247" s="133"/>
      <c r="R247" s="133"/>
      <c r="S247" s="133"/>
      <c r="T247" s="133"/>
      <c r="U247" s="133"/>
      <c r="V247" s="133"/>
      <c r="W247" s="133"/>
    </row>
    <row r="248" spans="1:23">
      <c r="A248" s="196"/>
      <c r="B248" s="133"/>
      <c r="C248" s="133"/>
      <c r="D248" s="133"/>
      <c r="E248" s="133"/>
      <c r="F248" s="133"/>
      <c r="G248" s="133"/>
      <c r="H248" s="133"/>
      <c r="I248" s="133"/>
      <c r="J248" s="133"/>
      <c r="K248" s="133"/>
      <c r="L248" s="133"/>
      <c r="M248" s="133"/>
      <c r="N248" s="133"/>
      <c r="O248" s="133"/>
      <c r="P248" s="133"/>
      <c r="Q248" s="133"/>
      <c r="R248" s="133"/>
      <c r="S248" s="133"/>
      <c r="T248" s="133"/>
      <c r="U248" s="133"/>
      <c r="V248" s="133"/>
      <c r="W248" s="133"/>
    </row>
    <row r="249" spans="1:23">
      <c r="A249" s="196"/>
      <c r="B249" s="133"/>
      <c r="C249" s="133"/>
      <c r="D249" s="133"/>
      <c r="E249" s="133"/>
      <c r="F249" s="133"/>
      <c r="G249" s="133"/>
      <c r="H249" s="133"/>
      <c r="I249" s="133"/>
      <c r="J249" s="133"/>
      <c r="K249" s="133"/>
      <c r="L249" s="133"/>
      <c r="M249" s="133"/>
      <c r="N249" s="133"/>
      <c r="O249" s="133"/>
      <c r="P249" s="133"/>
      <c r="Q249" s="133"/>
      <c r="R249" s="133"/>
      <c r="S249" s="133"/>
      <c r="T249" s="133"/>
      <c r="U249" s="133"/>
      <c r="V249" s="133"/>
      <c r="W249" s="133"/>
    </row>
    <row r="250" spans="1:23">
      <c r="A250" s="196"/>
      <c r="B250" s="133"/>
      <c r="C250" s="133"/>
      <c r="D250" s="133"/>
      <c r="E250" s="133"/>
      <c r="F250" s="133"/>
      <c r="G250" s="133"/>
      <c r="H250" s="133"/>
      <c r="I250" s="133"/>
      <c r="J250" s="133"/>
      <c r="K250" s="133"/>
      <c r="L250" s="133"/>
      <c r="M250" s="133"/>
      <c r="N250" s="133"/>
      <c r="O250" s="133"/>
      <c r="P250" s="133"/>
      <c r="Q250" s="133"/>
      <c r="R250" s="133"/>
      <c r="S250" s="133"/>
      <c r="T250" s="133"/>
      <c r="U250" s="133"/>
      <c r="V250" s="133"/>
      <c r="W250" s="133"/>
    </row>
    <row r="251" spans="1:23">
      <c r="A251" s="196"/>
      <c r="B251" s="133"/>
      <c r="C251" s="133"/>
      <c r="D251" s="133"/>
      <c r="E251" s="133"/>
      <c r="F251" s="133"/>
      <c r="G251" s="133"/>
      <c r="H251" s="133"/>
      <c r="I251" s="133"/>
      <c r="J251" s="133"/>
      <c r="K251" s="133"/>
      <c r="L251" s="133"/>
      <c r="M251" s="133"/>
      <c r="N251" s="133"/>
      <c r="O251" s="133"/>
      <c r="P251" s="133"/>
      <c r="Q251" s="133"/>
      <c r="R251" s="133"/>
      <c r="S251" s="133"/>
      <c r="T251" s="133"/>
      <c r="U251" s="133"/>
      <c r="V251" s="133"/>
      <c r="W251" s="133"/>
    </row>
    <row r="252" spans="1:23">
      <c r="A252" s="196"/>
      <c r="B252" s="133"/>
      <c r="C252" s="133"/>
      <c r="D252" s="133"/>
      <c r="E252" s="133"/>
      <c r="F252" s="133"/>
      <c r="G252" s="133"/>
      <c r="H252" s="133"/>
      <c r="I252" s="133"/>
      <c r="J252" s="133"/>
      <c r="K252" s="133"/>
      <c r="L252" s="133"/>
      <c r="M252" s="133"/>
      <c r="N252" s="133"/>
      <c r="O252" s="133"/>
      <c r="P252" s="133"/>
      <c r="Q252" s="133"/>
      <c r="R252" s="133"/>
      <c r="S252" s="133"/>
      <c r="T252" s="133"/>
      <c r="U252" s="133"/>
      <c r="V252" s="133"/>
      <c r="W252" s="133"/>
    </row>
    <row r="253" spans="1:23">
      <c r="A253" s="196"/>
      <c r="B253" s="133"/>
      <c r="C253" s="133"/>
      <c r="D253" s="133"/>
      <c r="E253" s="133"/>
      <c r="F253" s="133"/>
      <c r="G253" s="133"/>
      <c r="H253" s="133"/>
      <c r="I253" s="133"/>
      <c r="J253" s="133"/>
      <c r="K253" s="133"/>
      <c r="L253" s="133"/>
      <c r="M253" s="133"/>
      <c r="N253" s="133"/>
      <c r="O253" s="133"/>
      <c r="P253" s="133"/>
      <c r="Q253" s="133"/>
      <c r="R253" s="133"/>
      <c r="S253" s="133"/>
      <c r="T253" s="133"/>
      <c r="U253" s="133"/>
      <c r="V253" s="133"/>
      <c r="W253" s="133"/>
    </row>
    <row r="254" spans="1:23">
      <c r="A254" s="196"/>
      <c r="B254" s="133"/>
      <c r="C254" s="133"/>
      <c r="D254" s="133"/>
      <c r="E254" s="133"/>
      <c r="F254" s="133"/>
      <c r="G254" s="133"/>
      <c r="H254" s="133"/>
      <c r="I254" s="133"/>
      <c r="J254" s="133"/>
      <c r="K254" s="133"/>
      <c r="L254" s="133"/>
      <c r="M254" s="133"/>
      <c r="N254" s="133"/>
      <c r="O254" s="133"/>
      <c r="P254" s="133"/>
      <c r="Q254" s="133"/>
      <c r="R254" s="133"/>
      <c r="S254" s="133"/>
      <c r="T254" s="133"/>
      <c r="U254" s="133"/>
      <c r="V254" s="133"/>
      <c r="W254" s="133"/>
    </row>
    <row r="255" spans="1:23">
      <c r="A255" s="196"/>
      <c r="B255" s="133"/>
      <c r="C255" s="133"/>
      <c r="D255" s="133"/>
      <c r="E255" s="133"/>
      <c r="F255" s="133"/>
      <c r="G255" s="133"/>
      <c r="H255" s="133"/>
      <c r="I255" s="133"/>
      <c r="J255" s="133"/>
      <c r="K255" s="133"/>
      <c r="L255" s="133"/>
      <c r="M255" s="133"/>
      <c r="N255" s="133"/>
      <c r="O255" s="133"/>
      <c r="P255" s="133"/>
      <c r="Q255" s="133"/>
      <c r="R255" s="133"/>
      <c r="S255" s="133"/>
      <c r="T255" s="133"/>
      <c r="U255" s="133"/>
      <c r="V255" s="133"/>
      <c r="W255" s="133"/>
    </row>
    <row r="256" spans="1:23">
      <c r="A256" s="196"/>
      <c r="B256" s="133"/>
      <c r="C256" s="133"/>
      <c r="D256" s="133"/>
      <c r="E256" s="133"/>
      <c r="F256" s="133"/>
      <c r="G256" s="133"/>
      <c r="H256" s="133"/>
      <c r="I256" s="133"/>
      <c r="J256" s="133"/>
      <c r="K256" s="133"/>
      <c r="L256" s="133"/>
      <c r="M256" s="133"/>
      <c r="N256" s="133"/>
      <c r="O256" s="133"/>
      <c r="P256" s="133"/>
      <c r="Q256" s="133"/>
      <c r="R256" s="133"/>
      <c r="S256" s="133"/>
      <c r="T256" s="133"/>
      <c r="U256" s="133"/>
      <c r="V256" s="133"/>
      <c r="W256" s="133"/>
    </row>
    <row r="257" spans="1:23">
      <c r="A257" s="196"/>
      <c r="B257" s="133"/>
      <c r="C257" s="133"/>
      <c r="D257" s="133"/>
      <c r="E257" s="133"/>
      <c r="F257" s="133"/>
      <c r="G257" s="133"/>
      <c r="H257" s="133"/>
      <c r="I257" s="133"/>
      <c r="J257" s="133"/>
      <c r="K257" s="133"/>
      <c r="L257" s="133"/>
      <c r="M257" s="133"/>
      <c r="N257" s="133"/>
      <c r="O257" s="133"/>
      <c r="P257" s="133"/>
      <c r="Q257" s="133"/>
      <c r="R257" s="133"/>
      <c r="S257" s="133"/>
      <c r="T257" s="133"/>
      <c r="U257" s="133"/>
      <c r="V257" s="133"/>
      <c r="W257" s="133"/>
    </row>
    <row r="258" spans="1:23">
      <c r="A258" s="196"/>
      <c r="B258" s="133"/>
      <c r="C258" s="133"/>
      <c r="D258" s="133"/>
      <c r="E258" s="133"/>
      <c r="F258" s="133"/>
      <c r="G258" s="133"/>
      <c r="H258" s="133"/>
      <c r="I258" s="133"/>
      <c r="J258" s="133"/>
      <c r="K258" s="133"/>
      <c r="L258" s="133"/>
      <c r="M258" s="133"/>
      <c r="N258" s="133"/>
      <c r="O258" s="133"/>
      <c r="P258" s="133"/>
      <c r="Q258" s="133"/>
      <c r="R258" s="133"/>
      <c r="S258" s="133"/>
      <c r="T258" s="133"/>
      <c r="U258" s="133"/>
      <c r="V258" s="133"/>
      <c r="W258" s="133"/>
    </row>
    <row r="259" spans="1:23">
      <c r="A259" s="196"/>
      <c r="B259" s="133"/>
      <c r="C259" s="133"/>
      <c r="D259" s="133"/>
      <c r="E259" s="133"/>
      <c r="F259" s="133"/>
      <c r="G259" s="133"/>
      <c r="H259" s="133"/>
      <c r="I259" s="133"/>
      <c r="J259" s="133"/>
      <c r="K259" s="133"/>
      <c r="L259" s="133"/>
      <c r="M259" s="133"/>
      <c r="N259" s="133"/>
      <c r="O259" s="133"/>
      <c r="P259" s="133"/>
      <c r="Q259" s="133"/>
      <c r="R259" s="133"/>
      <c r="S259" s="133"/>
      <c r="T259" s="133"/>
      <c r="U259" s="133"/>
      <c r="V259" s="133"/>
      <c r="W259" s="133"/>
    </row>
    <row r="260" spans="1:23">
      <c r="A260" s="196"/>
      <c r="B260" s="133"/>
      <c r="C260" s="133"/>
      <c r="D260" s="133"/>
      <c r="E260" s="133"/>
      <c r="F260" s="133"/>
      <c r="G260" s="133"/>
      <c r="H260" s="133"/>
      <c r="I260" s="133"/>
      <c r="J260" s="133"/>
      <c r="K260" s="133"/>
      <c r="L260" s="133"/>
      <c r="M260" s="133"/>
      <c r="N260" s="133"/>
      <c r="O260" s="133"/>
      <c r="P260" s="133"/>
      <c r="Q260" s="133"/>
      <c r="R260" s="133"/>
      <c r="S260" s="133"/>
      <c r="T260" s="133"/>
      <c r="U260" s="133"/>
      <c r="V260" s="133"/>
      <c r="W260" s="133"/>
    </row>
    <row r="261" spans="1:23">
      <c r="A261" s="196"/>
      <c r="B261" s="133"/>
      <c r="C261" s="133"/>
      <c r="D261" s="133"/>
      <c r="E261" s="133"/>
      <c r="F261" s="133"/>
      <c r="G261" s="133"/>
      <c r="H261" s="133"/>
      <c r="I261" s="133"/>
      <c r="J261" s="133"/>
      <c r="K261" s="133"/>
      <c r="L261" s="133"/>
      <c r="M261" s="133"/>
      <c r="N261" s="133"/>
      <c r="O261" s="133"/>
      <c r="P261" s="133"/>
      <c r="Q261" s="133"/>
      <c r="R261" s="133"/>
      <c r="S261" s="133"/>
      <c r="T261" s="133"/>
      <c r="U261" s="133"/>
      <c r="V261" s="133"/>
      <c r="W261" s="133"/>
    </row>
    <row r="262" spans="1:23">
      <c r="A262" s="196"/>
      <c r="B262" s="133"/>
      <c r="C262" s="133"/>
      <c r="D262" s="133"/>
      <c r="E262" s="133"/>
      <c r="F262" s="133"/>
      <c r="G262" s="133"/>
      <c r="H262" s="133"/>
      <c r="I262" s="133"/>
      <c r="J262" s="133"/>
      <c r="K262" s="133"/>
      <c r="L262" s="133"/>
      <c r="M262" s="133"/>
      <c r="N262" s="133"/>
      <c r="O262" s="133"/>
      <c r="P262" s="133"/>
      <c r="Q262" s="133"/>
      <c r="R262" s="133"/>
      <c r="S262" s="133"/>
      <c r="T262" s="133"/>
      <c r="U262" s="133"/>
      <c r="V262" s="133"/>
      <c r="W262" s="133"/>
    </row>
    <row r="263" spans="1:23">
      <c r="A263" s="196"/>
      <c r="B263" s="133"/>
      <c r="C263" s="133"/>
      <c r="D263" s="133"/>
      <c r="E263" s="133"/>
      <c r="F263" s="133"/>
      <c r="G263" s="133"/>
      <c r="H263" s="133"/>
      <c r="I263" s="133"/>
      <c r="J263" s="133"/>
      <c r="K263" s="133"/>
      <c r="L263" s="133"/>
      <c r="M263" s="133"/>
      <c r="N263" s="133"/>
      <c r="O263" s="133"/>
      <c r="P263" s="133"/>
      <c r="Q263" s="133"/>
      <c r="R263" s="133"/>
      <c r="S263" s="133"/>
      <c r="T263" s="133"/>
      <c r="U263" s="133"/>
      <c r="V263" s="133"/>
      <c r="W263" s="133"/>
    </row>
    <row r="264" spans="1:23">
      <c r="A264" s="196"/>
      <c r="B264" s="133"/>
      <c r="C264" s="133"/>
      <c r="D264" s="133"/>
      <c r="E264" s="133"/>
      <c r="F264" s="133"/>
      <c r="G264" s="133"/>
      <c r="H264" s="133"/>
      <c r="I264" s="133"/>
      <c r="J264" s="133"/>
      <c r="K264" s="133"/>
      <c r="L264" s="133"/>
      <c r="M264" s="133"/>
      <c r="N264" s="133"/>
      <c r="O264" s="133"/>
      <c r="P264" s="133"/>
      <c r="Q264" s="133"/>
      <c r="R264" s="133"/>
      <c r="S264" s="133"/>
      <c r="T264" s="133"/>
      <c r="U264" s="133"/>
      <c r="V264" s="133"/>
      <c r="W264" s="133"/>
    </row>
    <row r="265" spans="1:23">
      <c r="A265" s="196"/>
      <c r="B265" s="133"/>
      <c r="C265" s="133"/>
      <c r="D265" s="133"/>
      <c r="E265" s="133"/>
      <c r="F265" s="133"/>
      <c r="G265" s="133"/>
      <c r="H265" s="133"/>
      <c r="I265" s="133"/>
      <c r="J265" s="133"/>
      <c r="K265" s="133"/>
      <c r="L265" s="133"/>
      <c r="M265" s="133"/>
      <c r="N265" s="133"/>
      <c r="O265" s="133"/>
      <c r="P265" s="133"/>
      <c r="Q265" s="133"/>
      <c r="R265" s="133"/>
      <c r="S265" s="133"/>
      <c r="T265" s="133"/>
      <c r="U265" s="133"/>
      <c r="V265" s="133"/>
      <c r="W265" s="133"/>
    </row>
    <row r="266" spans="1:23">
      <c r="A266" s="196"/>
      <c r="B266" s="133"/>
      <c r="C266" s="133"/>
      <c r="D266" s="133"/>
      <c r="E266" s="133"/>
      <c r="F266" s="133"/>
      <c r="G266" s="133"/>
      <c r="H266" s="133"/>
      <c r="I266" s="133"/>
      <c r="J266" s="133"/>
      <c r="K266" s="133"/>
      <c r="L266" s="133"/>
      <c r="M266" s="133"/>
      <c r="N266" s="133"/>
      <c r="O266" s="133"/>
      <c r="P266" s="133"/>
      <c r="Q266" s="133"/>
      <c r="R266" s="133"/>
      <c r="S266" s="133"/>
      <c r="T266" s="133"/>
      <c r="U266" s="133"/>
      <c r="V266" s="133"/>
      <c r="W266" s="133"/>
    </row>
    <row r="267" spans="1:23">
      <c r="A267" s="196"/>
      <c r="B267" s="133"/>
      <c r="C267" s="133"/>
      <c r="D267" s="133"/>
      <c r="E267" s="133"/>
      <c r="F267" s="133"/>
      <c r="G267" s="133"/>
      <c r="H267" s="133"/>
      <c r="I267" s="133"/>
      <c r="J267" s="133"/>
      <c r="K267" s="133"/>
      <c r="L267" s="133"/>
      <c r="M267" s="133"/>
      <c r="N267" s="133"/>
      <c r="O267" s="133"/>
      <c r="P267" s="133"/>
      <c r="Q267" s="133"/>
      <c r="R267" s="133"/>
      <c r="S267" s="133"/>
      <c r="T267" s="133"/>
      <c r="U267" s="133"/>
      <c r="V267" s="133"/>
      <c r="W267" s="133"/>
    </row>
    <row r="268" spans="1:23">
      <c r="A268" s="196"/>
      <c r="B268" s="133"/>
      <c r="C268" s="133"/>
      <c r="D268" s="133"/>
      <c r="E268" s="133"/>
      <c r="F268" s="133"/>
      <c r="G268" s="133"/>
      <c r="H268" s="133"/>
      <c r="I268" s="133"/>
      <c r="J268" s="133"/>
      <c r="K268" s="133"/>
      <c r="L268" s="133"/>
      <c r="M268" s="133"/>
      <c r="N268" s="133"/>
      <c r="O268" s="133"/>
      <c r="P268" s="133"/>
      <c r="Q268" s="133"/>
      <c r="R268" s="133"/>
      <c r="S268" s="133"/>
      <c r="T268" s="133"/>
      <c r="U268" s="133"/>
      <c r="V268" s="133"/>
      <c r="W268" s="133"/>
    </row>
    <row r="269" spans="1:23">
      <c r="A269" s="196"/>
      <c r="B269" s="133"/>
      <c r="C269" s="133"/>
      <c r="D269" s="133"/>
      <c r="E269" s="133"/>
      <c r="F269" s="133"/>
      <c r="G269" s="133"/>
      <c r="H269" s="133"/>
      <c r="I269" s="133"/>
      <c r="J269" s="133"/>
      <c r="K269" s="133"/>
      <c r="L269" s="133"/>
      <c r="M269" s="133"/>
      <c r="N269" s="133"/>
      <c r="O269" s="133"/>
      <c r="P269" s="133"/>
      <c r="Q269" s="133"/>
      <c r="R269" s="133"/>
      <c r="S269" s="133"/>
      <c r="T269" s="133"/>
      <c r="U269" s="133"/>
      <c r="V269" s="133"/>
      <c r="W269" s="133"/>
    </row>
    <row r="270" spans="1:23">
      <c r="A270" s="196"/>
      <c r="B270" s="133"/>
      <c r="C270" s="133"/>
      <c r="D270" s="133"/>
      <c r="E270" s="133"/>
      <c r="F270" s="133"/>
      <c r="G270" s="133"/>
      <c r="H270" s="133"/>
      <c r="I270" s="133"/>
      <c r="J270" s="133"/>
      <c r="K270" s="133"/>
      <c r="L270" s="133"/>
      <c r="M270" s="133"/>
      <c r="N270" s="133"/>
      <c r="O270" s="133"/>
      <c r="P270" s="133"/>
      <c r="Q270" s="133"/>
      <c r="R270" s="133"/>
      <c r="S270" s="133"/>
      <c r="T270" s="133"/>
      <c r="U270" s="133"/>
      <c r="V270" s="133"/>
      <c r="W270" s="133"/>
    </row>
    <row r="271" spans="1:23">
      <c r="A271" s="196"/>
      <c r="B271" s="133"/>
      <c r="C271" s="133"/>
      <c r="D271" s="133"/>
      <c r="E271" s="133"/>
      <c r="F271" s="133"/>
      <c r="G271" s="133"/>
      <c r="H271" s="133"/>
      <c r="I271" s="133"/>
      <c r="J271" s="133"/>
      <c r="K271" s="133"/>
      <c r="L271" s="133"/>
      <c r="M271" s="133"/>
      <c r="N271" s="133"/>
      <c r="O271" s="133"/>
      <c r="P271" s="133"/>
      <c r="Q271" s="133"/>
      <c r="R271" s="133"/>
      <c r="S271" s="133"/>
      <c r="T271" s="133"/>
      <c r="U271" s="133"/>
      <c r="V271" s="133"/>
      <c r="W271" s="133"/>
    </row>
    <row r="272" spans="1:23">
      <c r="A272" s="196"/>
      <c r="B272" s="133"/>
      <c r="C272" s="133"/>
      <c r="D272" s="133"/>
      <c r="E272" s="133"/>
      <c r="F272" s="133"/>
      <c r="G272" s="133"/>
      <c r="H272" s="133"/>
      <c r="I272" s="133"/>
      <c r="J272" s="133"/>
      <c r="K272" s="133"/>
      <c r="L272" s="133"/>
      <c r="M272" s="133"/>
      <c r="N272" s="133"/>
      <c r="O272" s="133"/>
      <c r="P272" s="133"/>
      <c r="Q272" s="133"/>
      <c r="R272" s="133"/>
      <c r="S272" s="133"/>
      <c r="T272" s="133"/>
      <c r="U272" s="133"/>
      <c r="V272" s="133"/>
      <c r="W272" s="133"/>
    </row>
    <row r="273" spans="1:23">
      <c r="A273" s="196"/>
      <c r="B273" s="133"/>
      <c r="C273" s="133"/>
      <c r="D273" s="133"/>
      <c r="E273" s="133"/>
      <c r="F273" s="133"/>
      <c r="G273" s="133"/>
      <c r="H273" s="133"/>
      <c r="I273" s="133"/>
      <c r="J273" s="133"/>
      <c r="K273" s="133"/>
      <c r="L273" s="133"/>
      <c r="M273" s="133"/>
      <c r="N273" s="133"/>
      <c r="O273" s="133"/>
      <c r="P273" s="133"/>
      <c r="Q273" s="133"/>
      <c r="R273" s="133"/>
      <c r="S273" s="133"/>
      <c r="T273" s="133"/>
      <c r="U273" s="133"/>
      <c r="V273" s="133"/>
      <c r="W273" s="133"/>
    </row>
    <row r="274" spans="1:23">
      <c r="A274" s="196"/>
      <c r="B274" s="133"/>
      <c r="C274" s="133"/>
      <c r="D274" s="133"/>
      <c r="E274" s="133"/>
      <c r="F274" s="133"/>
      <c r="G274" s="133"/>
      <c r="H274" s="133"/>
      <c r="I274" s="133"/>
      <c r="J274" s="133"/>
      <c r="K274" s="133"/>
      <c r="L274" s="133"/>
      <c r="M274" s="133"/>
      <c r="N274" s="133"/>
      <c r="O274" s="133"/>
      <c r="P274" s="133"/>
      <c r="Q274" s="133"/>
      <c r="R274" s="133"/>
      <c r="S274" s="133"/>
      <c r="T274" s="133"/>
      <c r="U274" s="133"/>
      <c r="V274" s="133"/>
      <c r="W274" s="133"/>
    </row>
    <row r="275" spans="1:23">
      <c r="A275" s="196"/>
      <c r="B275" s="133"/>
      <c r="C275" s="133"/>
      <c r="D275" s="133"/>
      <c r="E275" s="133"/>
      <c r="F275" s="133"/>
      <c r="G275" s="133"/>
      <c r="H275" s="133"/>
      <c r="I275" s="133"/>
      <c r="J275" s="133"/>
      <c r="K275" s="133"/>
      <c r="L275" s="133"/>
      <c r="M275" s="133"/>
      <c r="N275" s="133"/>
      <c r="O275" s="133"/>
      <c r="P275" s="133"/>
      <c r="Q275" s="133"/>
      <c r="R275" s="133"/>
      <c r="S275" s="133"/>
      <c r="T275" s="133"/>
      <c r="U275" s="133"/>
      <c r="V275" s="133"/>
      <c r="W275" s="133"/>
    </row>
    <row r="276" spans="1:23">
      <c r="A276" s="196"/>
      <c r="B276" s="133"/>
      <c r="C276" s="133"/>
      <c r="D276" s="133"/>
      <c r="E276" s="133"/>
      <c r="F276" s="133"/>
      <c r="G276" s="133"/>
      <c r="H276" s="133"/>
      <c r="I276" s="133"/>
      <c r="J276" s="133"/>
      <c r="K276" s="133"/>
      <c r="L276" s="133"/>
      <c r="M276" s="133"/>
      <c r="N276" s="133"/>
      <c r="O276" s="133"/>
      <c r="P276" s="133"/>
      <c r="Q276" s="133"/>
      <c r="R276" s="133"/>
      <c r="S276" s="133"/>
      <c r="T276" s="133"/>
      <c r="U276" s="133"/>
      <c r="V276" s="133"/>
      <c r="W276" s="133"/>
    </row>
    <row r="277" spans="1:23">
      <c r="A277" s="196"/>
      <c r="B277" s="133"/>
      <c r="C277" s="133"/>
      <c r="D277" s="133"/>
      <c r="E277" s="133"/>
      <c r="F277" s="133"/>
      <c r="G277" s="133"/>
      <c r="H277" s="133"/>
      <c r="I277" s="133"/>
      <c r="J277" s="133"/>
      <c r="K277" s="133"/>
      <c r="L277" s="133"/>
      <c r="M277" s="133"/>
      <c r="N277" s="133"/>
      <c r="O277" s="133"/>
      <c r="P277" s="133"/>
      <c r="Q277" s="133"/>
      <c r="R277" s="133"/>
      <c r="S277" s="133"/>
      <c r="T277" s="133"/>
      <c r="U277" s="133"/>
      <c r="V277" s="133"/>
      <c r="W277" s="133"/>
    </row>
    <row r="278" spans="1:23">
      <c r="A278" s="196"/>
      <c r="B278" s="133"/>
      <c r="C278" s="133"/>
      <c r="D278" s="133"/>
      <c r="E278" s="133"/>
      <c r="F278" s="133"/>
      <c r="G278" s="133"/>
      <c r="H278" s="133"/>
      <c r="I278" s="133"/>
      <c r="J278" s="133"/>
      <c r="K278" s="133"/>
      <c r="L278" s="133"/>
      <c r="M278" s="133"/>
      <c r="N278" s="133"/>
      <c r="O278" s="133"/>
      <c r="P278" s="133"/>
      <c r="Q278" s="133"/>
      <c r="R278" s="133"/>
      <c r="S278" s="133"/>
      <c r="T278" s="133"/>
      <c r="U278" s="133"/>
      <c r="V278" s="133"/>
      <c r="W278" s="133"/>
    </row>
    <row r="279" spans="1:23">
      <c r="A279" s="196"/>
      <c r="B279" s="133"/>
      <c r="C279" s="133"/>
      <c r="D279" s="133"/>
      <c r="E279" s="133"/>
      <c r="F279" s="133"/>
      <c r="G279" s="133"/>
      <c r="H279" s="133"/>
      <c r="I279" s="133"/>
      <c r="J279" s="133"/>
      <c r="K279" s="133"/>
      <c r="L279" s="133"/>
      <c r="M279" s="133"/>
      <c r="N279" s="133"/>
      <c r="O279" s="133"/>
      <c r="P279" s="133"/>
      <c r="Q279" s="133"/>
      <c r="R279" s="133"/>
      <c r="S279" s="133"/>
      <c r="T279" s="133"/>
      <c r="U279" s="133"/>
      <c r="V279" s="133"/>
      <c r="W279" s="133"/>
    </row>
    <row r="280" spans="1:23">
      <c r="A280" s="196"/>
      <c r="B280" s="133"/>
      <c r="C280" s="133"/>
      <c r="D280" s="133"/>
      <c r="E280" s="133"/>
      <c r="F280" s="133"/>
      <c r="G280" s="133"/>
      <c r="H280" s="133"/>
      <c r="I280" s="133"/>
      <c r="J280" s="133"/>
      <c r="K280" s="133"/>
      <c r="L280" s="133"/>
      <c r="M280" s="133"/>
      <c r="N280" s="133"/>
      <c r="O280" s="133"/>
      <c r="P280" s="133"/>
      <c r="Q280" s="133"/>
      <c r="R280" s="133"/>
      <c r="S280" s="133"/>
      <c r="T280" s="133"/>
      <c r="U280" s="133"/>
      <c r="V280" s="133"/>
      <c r="W280" s="133"/>
    </row>
    <row r="281" spans="1:23">
      <c r="A281" s="196"/>
      <c r="B281" s="133"/>
      <c r="C281" s="133"/>
      <c r="D281" s="133"/>
      <c r="E281" s="133"/>
      <c r="F281" s="133"/>
      <c r="G281" s="133"/>
      <c r="H281" s="133"/>
      <c r="I281" s="133"/>
      <c r="J281" s="133"/>
      <c r="K281" s="133"/>
      <c r="L281" s="133"/>
      <c r="M281" s="133"/>
      <c r="N281" s="133"/>
      <c r="O281" s="133"/>
      <c r="P281" s="133"/>
      <c r="Q281" s="133"/>
      <c r="R281" s="133"/>
      <c r="S281" s="133"/>
      <c r="T281" s="133"/>
      <c r="U281" s="133"/>
      <c r="V281" s="133"/>
      <c r="W281" s="133"/>
    </row>
    <row r="282" spans="1:23">
      <c r="A282" s="196"/>
      <c r="B282" s="133"/>
      <c r="C282" s="133"/>
      <c r="D282" s="133"/>
      <c r="E282" s="133"/>
      <c r="F282" s="133"/>
      <c r="G282" s="133"/>
      <c r="H282" s="133"/>
      <c r="I282" s="133"/>
      <c r="J282" s="133"/>
      <c r="K282" s="133"/>
      <c r="L282" s="133"/>
      <c r="M282" s="133"/>
      <c r="N282" s="133"/>
      <c r="O282" s="133"/>
      <c r="P282" s="133"/>
      <c r="Q282" s="133"/>
      <c r="R282" s="133"/>
      <c r="S282" s="133"/>
      <c r="T282" s="133"/>
      <c r="U282" s="133"/>
      <c r="V282" s="133"/>
      <c r="W282" s="133"/>
    </row>
    <row r="283" spans="1:23">
      <c r="A283" s="196"/>
      <c r="B283" s="133"/>
      <c r="C283" s="133"/>
      <c r="D283" s="133"/>
      <c r="E283" s="133"/>
      <c r="F283" s="133"/>
      <c r="G283" s="133"/>
      <c r="H283" s="133"/>
      <c r="I283" s="133"/>
      <c r="J283" s="133"/>
      <c r="K283" s="133"/>
      <c r="L283" s="133"/>
      <c r="M283" s="133"/>
      <c r="N283" s="133"/>
      <c r="O283" s="133"/>
      <c r="P283" s="133"/>
      <c r="Q283" s="133"/>
      <c r="R283" s="133"/>
      <c r="S283" s="133"/>
      <c r="T283" s="133"/>
      <c r="U283" s="133"/>
      <c r="V283" s="133"/>
      <c r="W283" s="133"/>
    </row>
    <row r="284" spans="1:23">
      <c r="A284" s="196"/>
      <c r="B284" s="133"/>
      <c r="C284" s="133"/>
      <c r="D284" s="133"/>
      <c r="E284" s="133"/>
      <c r="F284" s="133"/>
      <c r="G284" s="133"/>
      <c r="H284" s="133"/>
      <c r="I284" s="133"/>
      <c r="J284" s="133"/>
      <c r="K284" s="133"/>
      <c r="L284" s="133"/>
      <c r="M284" s="133"/>
      <c r="N284" s="133"/>
      <c r="O284" s="133"/>
      <c r="P284" s="133"/>
      <c r="Q284" s="133"/>
      <c r="R284" s="133"/>
      <c r="S284" s="133"/>
      <c r="T284" s="133"/>
      <c r="U284" s="133"/>
      <c r="V284" s="133"/>
      <c r="W284" s="133"/>
    </row>
    <row r="285" spans="1:23">
      <c r="A285" s="196"/>
      <c r="B285" s="133"/>
      <c r="C285" s="133"/>
      <c r="D285" s="133"/>
      <c r="E285" s="133"/>
      <c r="F285" s="133"/>
      <c r="G285" s="133"/>
      <c r="H285" s="133"/>
      <c r="I285" s="133"/>
      <c r="J285" s="133"/>
      <c r="K285" s="133"/>
      <c r="L285" s="133"/>
      <c r="M285" s="133"/>
      <c r="N285" s="133"/>
      <c r="O285" s="133"/>
      <c r="P285" s="133"/>
      <c r="Q285" s="133"/>
      <c r="R285" s="133"/>
      <c r="S285" s="133"/>
      <c r="T285" s="133"/>
      <c r="U285" s="133"/>
      <c r="V285" s="133"/>
      <c r="W285" s="133"/>
    </row>
    <row r="286" spans="1:23">
      <c r="A286" s="196"/>
      <c r="B286" s="133"/>
      <c r="C286" s="133"/>
      <c r="D286" s="133"/>
      <c r="E286" s="133"/>
      <c r="F286" s="133"/>
      <c r="G286" s="133"/>
      <c r="H286" s="133"/>
      <c r="I286" s="133"/>
      <c r="J286" s="133"/>
      <c r="K286" s="133"/>
      <c r="L286" s="133"/>
      <c r="M286" s="133"/>
      <c r="N286" s="133"/>
      <c r="O286" s="133"/>
      <c r="P286" s="133"/>
      <c r="Q286" s="133"/>
      <c r="R286" s="133"/>
      <c r="S286" s="133"/>
      <c r="T286" s="133"/>
      <c r="U286" s="133"/>
      <c r="V286" s="133"/>
      <c r="W286" s="133"/>
    </row>
    <row r="287" spans="1:23">
      <c r="A287" s="196"/>
      <c r="B287" s="133"/>
      <c r="C287" s="133"/>
      <c r="D287" s="133"/>
      <c r="E287" s="133"/>
      <c r="F287" s="133"/>
      <c r="G287" s="133"/>
      <c r="H287" s="133"/>
      <c r="I287" s="133"/>
      <c r="J287" s="133"/>
      <c r="K287" s="133"/>
      <c r="L287" s="133"/>
      <c r="M287" s="133"/>
      <c r="N287" s="133"/>
      <c r="O287" s="133"/>
      <c r="P287" s="133"/>
      <c r="Q287" s="133"/>
      <c r="R287" s="133"/>
      <c r="S287" s="133"/>
      <c r="T287" s="133"/>
      <c r="U287" s="133"/>
      <c r="V287" s="133"/>
      <c r="W287" s="133"/>
    </row>
    <row r="288" spans="1:23">
      <c r="A288" s="196"/>
      <c r="B288" s="133"/>
      <c r="C288" s="133"/>
      <c r="D288" s="133"/>
      <c r="E288" s="133"/>
      <c r="F288" s="133"/>
      <c r="G288" s="133"/>
      <c r="H288" s="133"/>
      <c r="I288" s="133"/>
      <c r="J288" s="133"/>
      <c r="K288" s="133"/>
      <c r="L288" s="133"/>
      <c r="M288" s="133"/>
      <c r="N288" s="133"/>
      <c r="O288" s="133"/>
      <c r="P288" s="133"/>
      <c r="Q288" s="133"/>
      <c r="R288" s="133"/>
      <c r="S288" s="133"/>
      <c r="T288" s="133"/>
      <c r="U288" s="133"/>
      <c r="V288" s="133"/>
      <c r="W288" s="133"/>
    </row>
    <row r="289" spans="1:23">
      <c r="A289" s="196"/>
      <c r="B289" s="133"/>
      <c r="C289" s="133"/>
      <c r="D289" s="133"/>
      <c r="E289" s="133"/>
      <c r="F289" s="133"/>
      <c r="G289" s="133"/>
      <c r="H289" s="133"/>
      <c r="I289" s="133"/>
      <c r="J289" s="133"/>
      <c r="K289" s="133"/>
      <c r="L289" s="133"/>
      <c r="M289" s="133"/>
      <c r="N289" s="133"/>
      <c r="O289" s="133"/>
      <c r="P289" s="133"/>
      <c r="Q289" s="133"/>
      <c r="R289" s="133"/>
      <c r="S289" s="133"/>
      <c r="T289" s="133"/>
      <c r="U289" s="133"/>
      <c r="V289" s="133"/>
      <c r="W289" s="133"/>
    </row>
    <row r="290" spans="1:23">
      <c r="A290" s="196"/>
      <c r="B290" s="133"/>
      <c r="C290" s="133"/>
      <c r="D290" s="133"/>
      <c r="E290" s="133"/>
      <c r="F290" s="133"/>
      <c r="G290" s="133"/>
      <c r="H290" s="133"/>
      <c r="I290" s="133"/>
      <c r="J290" s="133"/>
      <c r="K290" s="133"/>
      <c r="L290" s="133"/>
      <c r="M290" s="133"/>
      <c r="N290" s="133"/>
      <c r="O290" s="133"/>
      <c r="P290" s="133"/>
      <c r="Q290" s="133"/>
      <c r="R290" s="133"/>
      <c r="S290" s="133"/>
      <c r="T290" s="133"/>
      <c r="U290" s="133"/>
      <c r="V290" s="133"/>
      <c r="W290" s="133"/>
    </row>
    <row r="291" spans="1:23">
      <c r="A291" s="196"/>
      <c r="B291" s="133"/>
      <c r="C291" s="133"/>
      <c r="D291" s="133"/>
      <c r="E291" s="133"/>
      <c r="F291" s="133"/>
      <c r="G291" s="133"/>
      <c r="H291" s="133"/>
      <c r="I291" s="133"/>
      <c r="J291" s="133"/>
      <c r="K291" s="133"/>
      <c r="L291" s="133"/>
      <c r="M291" s="133"/>
      <c r="N291" s="133"/>
      <c r="O291" s="133"/>
      <c r="P291" s="133"/>
      <c r="Q291" s="133"/>
      <c r="R291" s="133"/>
      <c r="S291" s="133"/>
      <c r="T291" s="133"/>
      <c r="U291" s="133"/>
      <c r="V291" s="133"/>
      <c r="W291" s="133"/>
    </row>
    <row r="292" spans="1:23">
      <c r="A292" s="196"/>
      <c r="B292" s="133"/>
      <c r="C292" s="133"/>
      <c r="D292" s="133"/>
      <c r="E292" s="133"/>
      <c r="F292" s="133"/>
      <c r="G292" s="133"/>
      <c r="H292" s="133"/>
      <c r="I292" s="133"/>
      <c r="J292" s="133"/>
      <c r="K292" s="133"/>
      <c r="L292" s="133"/>
      <c r="M292" s="133"/>
      <c r="N292" s="133"/>
      <c r="O292" s="133"/>
      <c r="P292" s="133"/>
      <c r="Q292" s="133"/>
      <c r="R292" s="133"/>
      <c r="S292" s="133"/>
      <c r="T292" s="133"/>
      <c r="U292" s="133"/>
      <c r="V292" s="133"/>
      <c r="W292" s="133"/>
    </row>
    <row r="293" spans="1:23">
      <c r="A293" s="196"/>
      <c r="B293" s="133"/>
      <c r="C293" s="133"/>
      <c r="D293" s="133"/>
      <c r="E293" s="133"/>
      <c r="F293" s="133"/>
      <c r="G293" s="133"/>
      <c r="H293" s="133"/>
      <c r="I293" s="133"/>
      <c r="J293" s="133"/>
      <c r="K293" s="133"/>
      <c r="L293" s="133"/>
      <c r="M293" s="133"/>
      <c r="N293" s="133"/>
      <c r="O293" s="133"/>
      <c r="P293" s="133"/>
      <c r="Q293" s="133"/>
      <c r="R293" s="133"/>
      <c r="S293" s="133"/>
      <c r="T293" s="133"/>
      <c r="U293" s="133"/>
      <c r="V293" s="133"/>
      <c r="W293" s="133"/>
    </row>
    <row r="294" spans="1:23">
      <c r="A294" s="196"/>
      <c r="B294" s="133"/>
      <c r="C294" s="133"/>
      <c r="D294" s="133"/>
      <c r="E294" s="133"/>
      <c r="F294" s="133"/>
      <c r="G294" s="133"/>
      <c r="H294" s="133"/>
      <c r="I294" s="133"/>
      <c r="J294" s="133"/>
      <c r="K294" s="133"/>
      <c r="L294" s="133"/>
      <c r="M294" s="133"/>
      <c r="N294" s="133"/>
      <c r="O294" s="133"/>
      <c r="P294" s="133"/>
      <c r="Q294" s="133"/>
      <c r="R294" s="133"/>
      <c r="S294" s="133"/>
      <c r="T294" s="133"/>
      <c r="U294" s="133"/>
      <c r="V294" s="133"/>
      <c r="W294" s="133"/>
    </row>
    <row r="295" spans="1:23">
      <c r="A295" s="196"/>
      <c r="B295" s="133"/>
      <c r="C295" s="133"/>
      <c r="D295" s="133"/>
      <c r="E295" s="133"/>
      <c r="F295" s="133"/>
      <c r="G295" s="133"/>
      <c r="H295" s="133"/>
      <c r="I295" s="133"/>
      <c r="J295" s="133"/>
      <c r="K295" s="133"/>
      <c r="L295" s="133"/>
      <c r="M295" s="133"/>
      <c r="N295" s="133"/>
      <c r="O295" s="133"/>
      <c r="P295" s="133"/>
      <c r="Q295" s="133"/>
      <c r="R295" s="133"/>
      <c r="S295" s="133"/>
      <c r="T295" s="133"/>
      <c r="U295" s="133"/>
      <c r="V295" s="133"/>
      <c r="W295" s="133"/>
    </row>
    <row r="296" spans="1:23">
      <c r="A296" s="196"/>
      <c r="B296" s="133"/>
      <c r="C296" s="133"/>
      <c r="D296" s="133"/>
      <c r="E296" s="133"/>
      <c r="F296" s="133"/>
      <c r="G296" s="133"/>
      <c r="H296" s="133"/>
      <c r="I296" s="133"/>
      <c r="J296" s="133"/>
      <c r="K296" s="133"/>
      <c r="L296" s="133"/>
      <c r="M296" s="133"/>
      <c r="N296" s="133"/>
      <c r="O296" s="133"/>
      <c r="P296" s="133"/>
      <c r="Q296" s="133"/>
      <c r="R296" s="133"/>
      <c r="S296" s="133"/>
      <c r="T296" s="133"/>
      <c r="U296" s="133"/>
      <c r="V296" s="133"/>
      <c r="W296" s="133"/>
    </row>
    <row r="297" spans="1:23">
      <c r="A297" s="196"/>
      <c r="B297" s="133"/>
      <c r="C297" s="133"/>
      <c r="D297" s="133"/>
      <c r="E297" s="133"/>
      <c r="F297" s="133"/>
      <c r="G297" s="133"/>
      <c r="H297" s="133"/>
      <c r="I297" s="133"/>
      <c r="J297" s="133"/>
      <c r="K297" s="133"/>
      <c r="L297" s="133"/>
      <c r="M297" s="133"/>
      <c r="N297" s="133"/>
      <c r="O297" s="133"/>
      <c r="P297" s="133"/>
      <c r="Q297" s="133"/>
      <c r="R297" s="133"/>
      <c r="S297" s="133"/>
      <c r="T297" s="133"/>
      <c r="U297" s="133"/>
      <c r="V297" s="133"/>
      <c r="W297" s="133"/>
    </row>
    <row r="298" spans="1:23">
      <c r="A298" s="196"/>
      <c r="B298" s="133"/>
      <c r="C298" s="133"/>
      <c r="D298" s="133"/>
      <c r="E298" s="133"/>
      <c r="F298" s="133"/>
      <c r="G298" s="133"/>
      <c r="H298" s="133"/>
      <c r="I298" s="133"/>
      <c r="J298" s="133"/>
      <c r="K298" s="133"/>
      <c r="L298" s="133"/>
      <c r="M298" s="133"/>
      <c r="N298" s="133"/>
      <c r="O298" s="133"/>
      <c r="P298" s="133"/>
      <c r="Q298" s="133"/>
      <c r="R298" s="133"/>
      <c r="S298" s="133"/>
      <c r="T298" s="133"/>
      <c r="U298" s="133"/>
      <c r="V298" s="133"/>
      <c r="W298" s="133"/>
    </row>
    <row r="299" spans="1:23">
      <c r="A299" s="196"/>
      <c r="B299" s="133"/>
      <c r="C299" s="133"/>
      <c r="D299" s="133"/>
      <c r="E299" s="133"/>
      <c r="F299" s="133"/>
      <c r="G299" s="133"/>
      <c r="H299" s="133"/>
      <c r="I299" s="133"/>
      <c r="J299" s="133"/>
      <c r="K299" s="133"/>
      <c r="L299" s="133"/>
      <c r="M299" s="133"/>
      <c r="N299" s="133"/>
      <c r="O299" s="133"/>
      <c r="P299" s="133"/>
      <c r="Q299" s="133"/>
      <c r="R299" s="133"/>
      <c r="S299" s="133"/>
      <c r="T299" s="133"/>
      <c r="U299" s="133"/>
      <c r="V299" s="133"/>
      <c r="W299" s="133"/>
    </row>
    <row r="300" spans="1:23">
      <c r="A300" s="196"/>
      <c r="B300" s="133"/>
      <c r="C300" s="133"/>
      <c r="D300" s="133"/>
      <c r="E300" s="133"/>
      <c r="F300" s="133"/>
      <c r="G300" s="133"/>
      <c r="H300" s="133"/>
      <c r="I300" s="133"/>
      <c r="J300" s="133"/>
      <c r="K300" s="133"/>
      <c r="L300" s="133"/>
      <c r="M300" s="133"/>
      <c r="N300" s="133"/>
      <c r="O300" s="133"/>
      <c r="P300" s="133"/>
      <c r="Q300" s="133"/>
      <c r="R300" s="133"/>
      <c r="S300" s="133"/>
      <c r="T300" s="133"/>
      <c r="U300" s="133"/>
      <c r="V300" s="133"/>
      <c r="W300" s="133"/>
    </row>
    <row r="301" spans="1:23">
      <c r="A301" s="196"/>
      <c r="B301" s="133"/>
      <c r="C301" s="133"/>
      <c r="D301" s="133"/>
      <c r="E301" s="133"/>
      <c r="F301" s="133"/>
      <c r="G301" s="133"/>
      <c r="H301" s="133"/>
      <c r="I301" s="133"/>
      <c r="J301" s="133"/>
      <c r="K301" s="133"/>
      <c r="L301" s="133"/>
      <c r="M301" s="133"/>
      <c r="N301" s="133"/>
      <c r="O301" s="133"/>
      <c r="P301" s="133"/>
      <c r="Q301" s="133"/>
      <c r="R301" s="133"/>
      <c r="S301" s="133"/>
      <c r="T301" s="133"/>
      <c r="U301" s="133"/>
      <c r="V301" s="133"/>
      <c r="W301" s="133"/>
    </row>
    <row r="302" spans="1:23">
      <c r="A302" s="196"/>
      <c r="B302" s="133"/>
      <c r="C302" s="133"/>
      <c r="D302" s="133"/>
      <c r="E302" s="133"/>
      <c r="F302" s="133"/>
      <c r="G302" s="133"/>
      <c r="H302" s="133"/>
      <c r="I302" s="133"/>
      <c r="J302" s="133"/>
      <c r="K302" s="133"/>
      <c r="L302" s="133"/>
      <c r="M302" s="133"/>
      <c r="N302" s="133"/>
      <c r="O302" s="133"/>
      <c r="P302" s="133"/>
      <c r="Q302" s="133"/>
      <c r="R302" s="133"/>
      <c r="S302" s="133"/>
      <c r="T302" s="133"/>
      <c r="U302" s="133"/>
      <c r="V302" s="133"/>
      <c r="W302" s="133"/>
    </row>
    <row r="303" spans="1:23">
      <c r="A303" s="196"/>
      <c r="B303" s="133"/>
      <c r="C303" s="133"/>
      <c r="D303" s="133"/>
      <c r="E303" s="133"/>
      <c r="F303" s="133"/>
      <c r="G303" s="133"/>
      <c r="H303" s="133"/>
      <c r="I303" s="133"/>
      <c r="J303" s="133"/>
      <c r="K303" s="133"/>
      <c r="L303" s="133"/>
      <c r="M303" s="133"/>
      <c r="N303" s="133"/>
      <c r="O303" s="133"/>
      <c r="P303" s="133"/>
      <c r="Q303" s="133"/>
      <c r="R303" s="133"/>
      <c r="S303" s="133"/>
      <c r="T303" s="133"/>
      <c r="U303" s="133"/>
      <c r="V303" s="133"/>
      <c r="W303" s="133"/>
    </row>
    <row r="304" spans="1:23">
      <c r="A304" s="196"/>
      <c r="B304" s="133"/>
      <c r="C304" s="133"/>
      <c r="D304" s="133"/>
      <c r="E304" s="133"/>
      <c r="F304" s="133"/>
      <c r="G304" s="133"/>
      <c r="H304" s="133"/>
      <c r="I304" s="133"/>
      <c r="J304" s="133"/>
      <c r="K304" s="133"/>
      <c r="L304" s="133"/>
      <c r="M304" s="133"/>
      <c r="N304" s="133"/>
      <c r="O304" s="133"/>
      <c r="P304" s="133"/>
      <c r="Q304" s="133"/>
      <c r="R304" s="133"/>
      <c r="S304" s="133"/>
      <c r="T304" s="133"/>
      <c r="U304" s="133"/>
      <c r="V304" s="133"/>
      <c r="W304" s="133"/>
    </row>
    <row r="305" spans="1:23">
      <c r="A305" s="196"/>
      <c r="B305" s="133"/>
      <c r="C305" s="133"/>
      <c r="D305" s="133"/>
      <c r="E305" s="133"/>
      <c r="F305" s="133"/>
      <c r="G305" s="133"/>
      <c r="H305" s="133"/>
      <c r="I305" s="133"/>
      <c r="J305" s="133"/>
      <c r="K305" s="133"/>
      <c r="L305" s="133"/>
      <c r="M305" s="133"/>
      <c r="N305" s="133"/>
      <c r="O305" s="133"/>
      <c r="P305" s="133"/>
      <c r="Q305" s="133"/>
      <c r="R305" s="133"/>
      <c r="S305" s="133"/>
      <c r="T305" s="133"/>
      <c r="U305" s="133"/>
      <c r="V305" s="133"/>
      <c r="W305" s="133"/>
    </row>
    <row r="306" spans="1:23">
      <c r="A306" s="196"/>
      <c r="B306" s="133"/>
      <c r="C306" s="133"/>
      <c r="D306" s="133"/>
      <c r="E306" s="133"/>
      <c r="F306" s="133"/>
      <c r="G306" s="133"/>
      <c r="H306" s="133"/>
      <c r="I306" s="133"/>
      <c r="J306" s="133"/>
      <c r="K306" s="133"/>
      <c r="L306" s="133"/>
      <c r="M306" s="133"/>
      <c r="N306" s="133"/>
      <c r="O306" s="133"/>
      <c r="P306" s="133"/>
      <c r="Q306" s="133"/>
      <c r="R306" s="133"/>
      <c r="S306" s="133"/>
      <c r="T306" s="133"/>
      <c r="U306" s="133"/>
      <c r="V306" s="133"/>
      <c r="W306" s="133"/>
    </row>
    <row r="307" spans="1:23">
      <c r="A307" s="196"/>
      <c r="B307" s="133"/>
      <c r="C307" s="133"/>
      <c r="D307" s="133"/>
      <c r="E307" s="133"/>
      <c r="F307" s="133"/>
      <c r="G307" s="133"/>
      <c r="H307" s="133"/>
      <c r="I307" s="133"/>
      <c r="J307" s="133"/>
      <c r="K307" s="133"/>
      <c r="L307" s="133"/>
      <c r="M307" s="133"/>
      <c r="N307" s="133"/>
      <c r="O307" s="133"/>
      <c r="P307" s="133"/>
      <c r="Q307" s="133"/>
      <c r="R307" s="133"/>
      <c r="S307" s="133"/>
      <c r="T307" s="133"/>
      <c r="U307" s="133"/>
      <c r="V307" s="133"/>
      <c r="W307" s="133"/>
    </row>
    <row r="308" spans="1:23">
      <c r="A308" s="196"/>
      <c r="B308" s="133"/>
      <c r="C308" s="133"/>
      <c r="D308" s="133"/>
      <c r="E308" s="133"/>
      <c r="F308" s="133"/>
      <c r="G308" s="133"/>
      <c r="H308" s="133"/>
      <c r="I308" s="133"/>
      <c r="J308" s="133"/>
      <c r="K308" s="133"/>
      <c r="L308" s="133"/>
      <c r="M308" s="133"/>
      <c r="N308" s="133"/>
      <c r="O308" s="133"/>
      <c r="P308" s="133"/>
      <c r="Q308" s="133"/>
      <c r="R308" s="133"/>
      <c r="S308" s="133"/>
      <c r="T308" s="133"/>
      <c r="U308" s="133"/>
      <c r="V308" s="133"/>
      <c r="W308" s="133"/>
    </row>
    <row r="309" spans="1:23">
      <c r="A309" s="196"/>
      <c r="B309" s="133"/>
      <c r="C309" s="133"/>
      <c r="D309" s="133"/>
      <c r="E309" s="133"/>
      <c r="F309" s="133"/>
      <c r="G309" s="133"/>
      <c r="H309" s="133"/>
      <c r="I309" s="133"/>
      <c r="J309" s="133"/>
      <c r="K309" s="133"/>
      <c r="L309" s="133"/>
      <c r="M309" s="133"/>
      <c r="N309" s="133"/>
      <c r="O309" s="133"/>
      <c r="P309" s="133"/>
      <c r="Q309" s="133"/>
      <c r="R309" s="133"/>
      <c r="S309" s="133"/>
      <c r="T309" s="133"/>
      <c r="U309" s="133"/>
      <c r="V309" s="133"/>
      <c r="W309" s="133"/>
    </row>
    <row r="310" spans="1:23">
      <c r="A310" s="196"/>
      <c r="B310" s="133"/>
      <c r="C310" s="133"/>
      <c r="D310" s="133"/>
      <c r="E310" s="133"/>
      <c r="F310" s="133"/>
      <c r="G310" s="133"/>
      <c r="H310" s="133"/>
      <c r="I310" s="133"/>
      <c r="J310" s="133"/>
      <c r="K310" s="133"/>
      <c r="L310" s="133"/>
      <c r="M310" s="133"/>
      <c r="N310" s="133"/>
      <c r="O310" s="133"/>
      <c r="P310" s="133"/>
      <c r="Q310" s="133"/>
      <c r="R310" s="133"/>
      <c r="S310" s="133"/>
      <c r="T310" s="133"/>
      <c r="U310" s="133"/>
      <c r="V310" s="133"/>
      <c r="W310" s="133"/>
    </row>
    <row r="311" spans="1:23">
      <c r="A311" s="196"/>
      <c r="B311" s="133"/>
      <c r="C311" s="133"/>
      <c r="D311" s="133"/>
      <c r="E311" s="133"/>
      <c r="F311" s="133"/>
      <c r="G311" s="133"/>
      <c r="H311" s="133"/>
      <c r="I311" s="133"/>
      <c r="J311" s="133"/>
      <c r="K311" s="133"/>
      <c r="L311" s="133"/>
      <c r="M311" s="133"/>
      <c r="N311" s="133"/>
      <c r="O311" s="133"/>
      <c r="P311" s="133"/>
      <c r="Q311" s="133"/>
      <c r="R311" s="133"/>
      <c r="S311" s="133"/>
      <c r="T311" s="133"/>
      <c r="U311" s="133"/>
      <c r="V311" s="133"/>
      <c r="W311" s="133"/>
    </row>
    <row r="312" spans="1:23">
      <c r="A312" s="196"/>
      <c r="B312" s="133"/>
      <c r="C312" s="133"/>
      <c r="D312" s="133"/>
      <c r="E312" s="133"/>
      <c r="F312" s="133"/>
      <c r="G312" s="133"/>
      <c r="H312" s="133"/>
      <c r="I312" s="133"/>
      <c r="J312" s="133"/>
      <c r="K312" s="133"/>
      <c r="L312" s="133"/>
      <c r="M312" s="133"/>
      <c r="N312" s="133"/>
      <c r="O312" s="133"/>
      <c r="P312" s="133"/>
      <c r="Q312" s="133"/>
      <c r="R312" s="133"/>
      <c r="S312" s="133"/>
      <c r="T312" s="133"/>
      <c r="U312" s="133"/>
      <c r="V312" s="133"/>
      <c r="W312" s="133"/>
    </row>
    <row r="313" spans="1:23">
      <c r="A313" s="196"/>
      <c r="B313" s="133"/>
      <c r="C313" s="133"/>
      <c r="D313" s="133"/>
      <c r="E313" s="133"/>
      <c r="F313" s="133"/>
      <c r="G313" s="133"/>
      <c r="H313" s="133"/>
      <c r="I313" s="133"/>
      <c r="J313" s="133"/>
      <c r="K313" s="133"/>
      <c r="L313" s="133"/>
      <c r="M313" s="133"/>
      <c r="N313" s="133"/>
      <c r="O313" s="133"/>
      <c r="P313" s="133"/>
      <c r="Q313" s="133"/>
      <c r="R313" s="133"/>
      <c r="S313" s="133"/>
      <c r="T313" s="133"/>
      <c r="U313" s="133"/>
      <c r="V313" s="133"/>
      <c r="W313" s="133"/>
    </row>
    <row r="314" spans="1:23">
      <c r="A314" s="196"/>
      <c r="B314" s="133"/>
      <c r="C314" s="133"/>
      <c r="D314" s="133"/>
      <c r="E314" s="133"/>
      <c r="F314" s="133"/>
      <c r="G314" s="133"/>
      <c r="H314" s="133"/>
      <c r="I314" s="133"/>
      <c r="J314" s="133"/>
      <c r="K314" s="133"/>
      <c r="L314" s="133"/>
      <c r="M314" s="133"/>
      <c r="N314" s="133"/>
      <c r="O314" s="133"/>
      <c r="P314" s="133"/>
      <c r="Q314" s="133"/>
      <c r="R314" s="133"/>
      <c r="S314" s="133"/>
      <c r="T314" s="133"/>
      <c r="U314" s="133"/>
      <c r="V314" s="133"/>
      <c r="W314" s="133"/>
    </row>
    <row r="315" spans="1:23">
      <c r="A315" s="196"/>
      <c r="B315" s="133"/>
      <c r="C315" s="133"/>
      <c r="D315" s="133"/>
      <c r="E315" s="133"/>
      <c r="F315" s="133"/>
      <c r="G315" s="133"/>
      <c r="H315" s="133"/>
      <c r="I315" s="133"/>
      <c r="J315" s="133"/>
      <c r="K315" s="133"/>
      <c r="L315" s="133"/>
      <c r="M315" s="133"/>
      <c r="N315" s="133"/>
      <c r="O315" s="133"/>
      <c r="P315" s="133"/>
      <c r="Q315" s="133"/>
      <c r="R315" s="133"/>
      <c r="S315" s="133"/>
      <c r="T315" s="133"/>
      <c r="U315" s="133"/>
      <c r="V315" s="133"/>
      <c r="W315" s="133"/>
    </row>
    <row r="316" spans="1:23">
      <c r="A316" s="196"/>
      <c r="B316" s="133"/>
      <c r="C316" s="133"/>
      <c r="D316" s="133"/>
      <c r="E316" s="133"/>
      <c r="F316" s="133"/>
      <c r="G316" s="133"/>
      <c r="H316" s="133"/>
      <c r="I316" s="133"/>
      <c r="J316" s="133"/>
      <c r="K316" s="133"/>
      <c r="L316" s="133"/>
      <c r="M316" s="133"/>
      <c r="N316" s="133"/>
      <c r="O316" s="133"/>
      <c r="P316" s="133"/>
      <c r="Q316" s="133"/>
      <c r="R316" s="133"/>
      <c r="S316" s="133"/>
      <c r="T316" s="133"/>
      <c r="U316" s="133"/>
      <c r="V316" s="133"/>
      <c r="W316" s="133"/>
    </row>
    <row r="317" spans="1:23">
      <c r="A317" s="196"/>
      <c r="B317" s="133"/>
      <c r="C317" s="133"/>
      <c r="D317" s="133"/>
      <c r="E317" s="133"/>
      <c r="F317" s="133"/>
      <c r="G317" s="133"/>
      <c r="H317" s="133"/>
      <c r="I317" s="133"/>
      <c r="J317" s="133"/>
      <c r="K317" s="133"/>
      <c r="L317" s="133"/>
      <c r="M317" s="133"/>
      <c r="N317" s="133"/>
      <c r="O317" s="133"/>
      <c r="P317" s="133"/>
      <c r="Q317" s="133"/>
      <c r="R317" s="133"/>
      <c r="S317" s="133"/>
      <c r="T317" s="133"/>
      <c r="U317" s="133"/>
      <c r="V317" s="133"/>
      <c r="W317" s="133"/>
    </row>
    <row r="318" spans="1:23">
      <c r="A318" s="196"/>
      <c r="B318" s="133"/>
      <c r="C318" s="133"/>
      <c r="D318" s="133"/>
      <c r="E318" s="133"/>
      <c r="F318" s="133"/>
      <c r="G318" s="133"/>
      <c r="H318" s="133"/>
      <c r="I318" s="133"/>
      <c r="J318" s="133"/>
      <c r="K318" s="133"/>
      <c r="L318" s="133"/>
      <c r="M318" s="133"/>
      <c r="N318" s="133"/>
      <c r="O318" s="133"/>
      <c r="P318" s="133"/>
      <c r="Q318" s="133"/>
      <c r="R318" s="133"/>
      <c r="S318" s="133"/>
      <c r="T318" s="133"/>
      <c r="U318" s="133"/>
      <c r="V318" s="133"/>
      <c r="W318" s="133"/>
    </row>
    <row r="319" spans="1:23">
      <c r="A319" s="196"/>
      <c r="B319" s="133"/>
      <c r="C319" s="133"/>
      <c r="D319" s="133"/>
      <c r="E319" s="133"/>
      <c r="F319" s="133"/>
      <c r="G319" s="133"/>
      <c r="H319" s="133"/>
      <c r="I319" s="133"/>
      <c r="J319" s="133"/>
      <c r="K319" s="133"/>
      <c r="L319" s="133"/>
      <c r="M319" s="133"/>
      <c r="N319" s="133"/>
      <c r="O319" s="133"/>
      <c r="P319" s="133"/>
      <c r="Q319" s="133"/>
      <c r="R319" s="133"/>
      <c r="S319" s="133"/>
      <c r="T319" s="133"/>
      <c r="U319" s="133"/>
      <c r="V319" s="133"/>
      <c r="W319" s="133"/>
    </row>
    <row r="320" spans="1:23">
      <c r="A320" s="196"/>
      <c r="B320" s="133"/>
      <c r="C320" s="133"/>
      <c r="D320" s="133"/>
      <c r="E320" s="133"/>
      <c r="F320" s="133"/>
      <c r="G320" s="133"/>
      <c r="H320" s="133"/>
      <c r="I320" s="133"/>
      <c r="J320" s="133"/>
      <c r="K320" s="133"/>
      <c r="L320" s="133"/>
      <c r="M320" s="133"/>
      <c r="N320" s="133"/>
      <c r="O320" s="133"/>
      <c r="P320" s="133"/>
      <c r="Q320" s="133"/>
      <c r="R320" s="133"/>
      <c r="S320" s="133"/>
      <c r="T320" s="133"/>
      <c r="U320" s="133"/>
      <c r="V320" s="133"/>
      <c r="W320" s="133"/>
    </row>
    <row r="321" spans="1:23">
      <c r="A321" s="196"/>
      <c r="B321" s="133"/>
      <c r="C321" s="133"/>
      <c r="D321" s="133"/>
      <c r="E321" s="133"/>
      <c r="F321" s="133"/>
      <c r="G321" s="133"/>
      <c r="H321" s="133"/>
      <c r="I321" s="133"/>
      <c r="J321" s="133"/>
      <c r="K321" s="133"/>
      <c r="L321" s="133"/>
      <c r="M321" s="133"/>
      <c r="N321" s="133"/>
      <c r="O321" s="133"/>
      <c r="P321" s="133"/>
      <c r="Q321" s="133"/>
      <c r="R321" s="133"/>
      <c r="S321" s="133"/>
      <c r="T321" s="133"/>
      <c r="U321" s="133"/>
      <c r="V321" s="133"/>
      <c r="W321" s="133"/>
    </row>
    <row r="322" spans="1:23">
      <c r="A322" s="196"/>
      <c r="B322" s="133"/>
      <c r="C322" s="133"/>
      <c r="D322" s="133"/>
      <c r="E322" s="133"/>
      <c r="F322" s="133"/>
      <c r="G322" s="133"/>
      <c r="H322" s="133"/>
      <c r="I322" s="133"/>
      <c r="J322" s="133"/>
      <c r="K322" s="133"/>
      <c r="L322" s="133"/>
      <c r="M322" s="133"/>
      <c r="N322" s="133"/>
      <c r="O322" s="133"/>
      <c r="P322" s="133"/>
      <c r="Q322" s="133"/>
      <c r="R322" s="133"/>
      <c r="S322" s="133"/>
      <c r="T322" s="133"/>
      <c r="U322" s="133"/>
      <c r="V322" s="133"/>
      <c r="W322" s="133"/>
    </row>
    <row r="323" spans="1:23">
      <c r="A323" s="196"/>
      <c r="B323" s="133"/>
      <c r="C323" s="133"/>
      <c r="D323" s="133"/>
      <c r="E323" s="133"/>
      <c r="F323" s="133"/>
      <c r="G323" s="133"/>
      <c r="H323" s="133"/>
      <c r="I323" s="133"/>
      <c r="J323" s="133"/>
      <c r="K323" s="133"/>
      <c r="L323" s="133"/>
      <c r="M323" s="133"/>
      <c r="N323" s="133"/>
      <c r="O323" s="133"/>
      <c r="P323" s="133"/>
      <c r="Q323" s="133"/>
      <c r="R323" s="133"/>
      <c r="S323" s="133"/>
      <c r="T323" s="133"/>
      <c r="U323" s="133"/>
      <c r="V323" s="133"/>
      <c r="W323" s="133"/>
    </row>
    <row r="324" spans="1:23">
      <c r="A324" s="196"/>
      <c r="B324" s="133"/>
      <c r="C324" s="133"/>
      <c r="D324" s="133"/>
      <c r="E324" s="133"/>
      <c r="F324" s="133"/>
      <c r="G324" s="133"/>
      <c r="H324" s="133"/>
      <c r="I324" s="133"/>
      <c r="J324" s="133"/>
      <c r="K324" s="133"/>
      <c r="L324" s="133"/>
      <c r="M324" s="133"/>
      <c r="N324" s="133"/>
      <c r="O324" s="133"/>
      <c r="P324" s="133"/>
      <c r="Q324" s="133"/>
      <c r="R324" s="133"/>
      <c r="S324" s="133"/>
      <c r="T324" s="133"/>
      <c r="U324" s="133"/>
      <c r="V324" s="133"/>
      <c r="W324" s="133"/>
    </row>
    <row r="325" spans="1:23">
      <c r="A325" s="196"/>
      <c r="B325" s="133"/>
      <c r="C325" s="133"/>
      <c r="D325" s="133"/>
      <c r="E325" s="133"/>
      <c r="F325" s="133"/>
      <c r="G325" s="133"/>
      <c r="H325" s="133"/>
      <c r="I325" s="133"/>
      <c r="J325" s="133"/>
      <c r="K325" s="133"/>
      <c r="L325" s="133"/>
      <c r="M325" s="133"/>
      <c r="N325" s="133"/>
      <c r="O325" s="133"/>
      <c r="P325" s="133"/>
      <c r="Q325" s="133"/>
      <c r="R325" s="133"/>
      <c r="S325" s="133"/>
      <c r="T325" s="133"/>
      <c r="U325" s="133"/>
      <c r="V325" s="133"/>
      <c r="W325" s="133"/>
    </row>
    <row r="326" spans="1:23">
      <c r="A326" s="196"/>
      <c r="B326" s="133"/>
      <c r="C326" s="133"/>
      <c r="D326" s="133"/>
      <c r="E326" s="133"/>
      <c r="F326" s="133"/>
      <c r="G326" s="133"/>
      <c r="H326" s="133"/>
      <c r="I326" s="133"/>
      <c r="J326" s="133"/>
      <c r="K326" s="133"/>
      <c r="L326" s="133"/>
      <c r="M326" s="133"/>
      <c r="N326" s="133"/>
      <c r="O326" s="133"/>
      <c r="P326" s="133"/>
      <c r="Q326" s="133"/>
      <c r="R326" s="133"/>
      <c r="S326" s="133"/>
      <c r="T326" s="133"/>
      <c r="U326" s="133"/>
      <c r="V326" s="133"/>
      <c r="W326" s="133"/>
    </row>
    <row r="327" spans="1:23">
      <c r="A327" s="196"/>
      <c r="B327" s="133"/>
      <c r="C327" s="133"/>
      <c r="D327" s="133"/>
      <c r="E327" s="133"/>
      <c r="F327" s="133"/>
      <c r="G327" s="133"/>
      <c r="H327" s="133"/>
      <c r="I327" s="133"/>
      <c r="J327" s="133"/>
      <c r="K327" s="133"/>
      <c r="L327" s="133"/>
      <c r="M327" s="133"/>
      <c r="N327" s="133"/>
      <c r="O327" s="133"/>
      <c r="P327" s="133"/>
      <c r="Q327" s="133"/>
      <c r="R327" s="133"/>
      <c r="S327" s="133"/>
      <c r="T327" s="133"/>
      <c r="U327" s="133"/>
      <c r="V327" s="133"/>
      <c r="W327" s="133"/>
    </row>
    <row r="328" spans="1:23">
      <c r="A328" s="196"/>
      <c r="B328" s="133"/>
      <c r="C328" s="133"/>
      <c r="D328" s="133"/>
      <c r="E328" s="133"/>
      <c r="F328" s="133"/>
      <c r="G328" s="133"/>
      <c r="H328" s="133"/>
      <c r="I328" s="133"/>
      <c r="J328" s="133"/>
      <c r="K328" s="133"/>
      <c r="L328" s="133"/>
      <c r="M328" s="133"/>
      <c r="N328" s="133"/>
      <c r="O328" s="133"/>
      <c r="P328" s="133"/>
      <c r="Q328" s="133"/>
      <c r="R328" s="133"/>
      <c r="S328" s="133"/>
      <c r="T328" s="133"/>
      <c r="U328" s="133"/>
      <c r="V328" s="133"/>
      <c r="W328" s="133"/>
    </row>
    <row r="329" spans="1:23">
      <c r="A329" s="196"/>
      <c r="B329" s="133"/>
      <c r="C329" s="133"/>
      <c r="D329" s="133"/>
      <c r="E329" s="133"/>
      <c r="F329" s="133"/>
      <c r="G329" s="133"/>
      <c r="H329" s="133"/>
      <c r="I329" s="133"/>
      <c r="J329" s="133"/>
      <c r="K329" s="133"/>
      <c r="L329" s="133"/>
      <c r="M329" s="133"/>
      <c r="N329" s="133"/>
      <c r="O329" s="133"/>
      <c r="P329" s="133"/>
      <c r="Q329" s="133"/>
      <c r="R329" s="133"/>
      <c r="S329" s="133"/>
      <c r="T329" s="133"/>
      <c r="U329" s="133"/>
      <c r="V329" s="133"/>
      <c r="W329" s="133"/>
    </row>
    <row r="330" spans="1:23">
      <c r="A330" s="196"/>
      <c r="B330" s="133"/>
      <c r="C330" s="133"/>
      <c r="D330" s="133"/>
      <c r="E330" s="133"/>
      <c r="F330" s="133"/>
      <c r="G330" s="133"/>
      <c r="H330" s="133"/>
      <c r="I330" s="133"/>
      <c r="J330" s="133"/>
      <c r="K330" s="133"/>
      <c r="L330" s="133"/>
      <c r="M330" s="133"/>
      <c r="N330" s="133"/>
      <c r="O330" s="133"/>
      <c r="P330" s="133"/>
      <c r="Q330" s="133"/>
      <c r="R330" s="133"/>
      <c r="S330" s="133"/>
      <c r="T330" s="133"/>
      <c r="U330" s="133"/>
      <c r="V330" s="133"/>
      <c r="W330" s="133"/>
    </row>
    <row r="331" spans="1:23">
      <c r="A331" s="196"/>
      <c r="B331" s="133"/>
      <c r="C331" s="133"/>
      <c r="D331" s="133"/>
      <c r="E331" s="133"/>
      <c r="F331" s="133"/>
      <c r="G331" s="133"/>
      <c r="H331" s="133"/>
      <c r="I331" s="133"/>
      <c r="J331" s="133"/>
      <c r="K331" s="133"/>
      <c r="L331" s="133"/>
      <c r="M331" s="133"/>
      <c r="N331" s="133"/>
      <c r="O331" s="133"/>
      <c r="P331" s="133"/>
      <c r="Q331" s="133"/>
      <c r="R331" s="133"/>
      <c r="S331" s="133"/>
      <c r="T331" s="133"/>
      <c r="U331" s="133"/>
      <c r="V331" s="133"/>
      <c r="W331" s="133"/>
    </row>
    <row r="332" spans="1:23">
      <c r="A332" s="196"/>
      <c r="B332" s="133"/>
      <c r="C332" s="133"/>
      <c r="D332" s="133"/>
      <c r="E332" s="133"/>
      <c r="F332" s="133"/>
      <c r="G332" s="133"/>
      <c r="H332" s="133"/>
      <c r="I332" s="133"/>
      <c r="J332" s="133"/>
      <c r="K332" s="133"/>
      <c r="L332" s="133"/>
      <c r="M332" s="133"/>
      <c r="N332" s="133"/>
      <c r="O332" s="133"/>
      <c r="P332" s="133"/>
      <c r="Q332" s="133"/>
      <c r="R332" s="133"/>
      <c r="S332" s="133"/>
      <c r="T332" s="133"/>
      <c r="U332" s="133"/>
      <c r="V332" s="133"/>
      <c r="W332" s="133"/>
    </row>
    <row r="333" spans="1:23">
      <c r="A333" s="196"/>
      <c r="B333" s="133"/>
      <c r="C333" s="133"/>
      <c r="D333" s="133"/>
      <c r="E333" s="133"/>
      <c r="F333" s="133"/>
      <c r="G333" s="133"/>
      <c r="H333" s="133"/>
      <c r="I333" s="133"/>
      <c r="J333" s="133"/>
      <c r="K333" s="133"/>
      <c r="L333" s="133"/>
      <c r="M333" s="133"/>
      <c r="N333" s="133"/>
      <c r="O333" s="133"/>
      <c r="P333" s="133"/>
      <c r="Q333" s="133"/>
      <c r="R333" s="133"/>
      <c r="S333" s="133"/>
      <c r="T333" s="133"/>
      <c r="U333" s="133"/>
      <c r="V333" s="133"/>
      <c r="W333" s="133"/>
    </row>
    <row r="334" spans="1:23">
      <c r="A334" s="196"/>
      <c r="B334" s="133"/>
      <c r="C334" s="133"/>
      <c r="D334" s="133"/>
      <c r="E334" s="133"/>
      <c r="F334" s="133"/>
      <c r="G334" s="133"/>
      <c r="H334" s="133"/>
      <c r="I334" s="133"/>
      <c r="J334" s="133"/>
      <c r="K334" s="133"/>
      <c r="L334" s="133"/>
      <c r="M334" s="133"/>
      <c r="N334" s="133"/>
      <c r="O334" s="133"/>
      <c r="P334" s="133"/>
      <c r="Q334" s="133"/>
      <c r="R334" s="133"/>
      <c r="S334" s="133"/>
      <c r="T334" s="133"/>
      <c r="U334" s="133"/>
      <c r="V334" s="133"/>
      <c r="W334" s="133"/>
    </row>
    <row r="335" spans="1:23">
      <c r="A335" s="196"/>
      <c r="B335" s="133"/>
      <c r="C335" s="133"/>
      <c r="D335" s="133"/>
      <c r="E335" s="133"/>
      <c r="F335" s="133"/>
      <c r="G335" s="133"/>
      <c r="H335" s="133"/>
      <c r="I335" s="133"/>
      <c r="J335" s="133"/>
      <c r="K335" s="133"/>
      <c r="L335" s="133"/>
      <c r="M335" s="133"/>
      <c r="N335" s="133"/>
      <c r="O335" s="133"/>
      <c r="P335" s="133"/>
      <c r="Q335" s="133"/>
      <c r="R335" s="133"/>
      <c r="S335" s="133"/>
      <c r="T335" s="133"/>
      <c r="U335" s="133"/>
      <c r="V335" s="133"/>
      <c r="W335" s="133"/>
    </row>
    <row r="336" spans="1:23">
      <c r="A336" s="196"/>
      <c r="B336" s="133"/>
      <c r="C336" s="133"/>
      <c r="D336" s="133"/>
      <c r="E336" s="133"/>
      <c r="F336" s="133"/>
      <c r="G336" s="133"/>
      <c r="H336" s="133"/>
      <c r="I336" s="133"/>
      <c r="J336" s="133"/>
      <c r="K336" s="133"/>
      <c r="L336" s="133"/>
      <c r="M336" s="133"/>
      <c r="N336" s="133"/>
      <c r="O336" s="133"/>
      <c r="P336" s="133"/>
      <c r="Q336" s="133"/>
      <c r="R336" s="133"/>
      <c r="S336" s="133"/>
      <c r="T336" s="133"/>
      <c r="U336" s="133"/>
      <c r="V336" s="133"/>
      <c r="W336" s="133"/>
    </row>
    <row r="337" spans="1:23">
      <c r="A337" s="196"/>
      <c r="B337" s="133"/>
      <c r="C337" s="133"/>
      <c r="D337" s="133"/>
      <c r="E337" s="133"/>
      <c r="F337" s="133"/>
      <c r="G337" s="133"/>
      <c r="H337" s="133"/>
      <c r="I337" s="133"/>
      <c r="J337" s="133"/>
      <c r="K337" s="133"/>
      <c r="L337" s="133"/>
      <c r="M337" s="133"/>
      <c r="N337" s="133"/>
      <c r="O337" s="133"/>
      <c r="P337" s="133"/>
      <c r="Q337" s="133"/>
      <c r="R337" s="133"/>
      <c r="S337" s="133"/>
      <c r="T337" s="133"/>
      <c r="U337" s="133"/>
      <c r="V337" s="133"/>
      <c r="W337" s="133"/>
    </row>
    <row r="338" spans="1:23">
      <c r="A338" s="196"/>
      <c r="B338" s="133"/>
      <c r="C338" s="133"/>
      <c r="D338" s="133"/>
      <c r="E338" s="133"/>
      <c r="F338" s="133"/>
      <c r="G338" s="133"/>
      <c r="H338" s="133"/>
      <c r="I338" s="133"/>
      <c r="J338" s="133"/>
      <c r="K338" s="133"/>
      <c r="L338" s="133"/>
      <c r="M338" s="133"/>
      <c r="N338" s="133"/>
      <c r="O338" s="133"/>
      <c r="P338" s="133"/>
      <c r="Q338" s="133"/>
      <c r="R338" s="133"/>
      <c r="S338" s="133"/>
      <c r="T338" s="133"/>
      <c r="U338" s="133"/>
      <c r="V338" s="133"/>
      <c r="W338" s="133"/>
    </row>
    <row r="339" spans="1:23">
      <c r="A339" s="196"/>
      <c r="B339" s="133"/>
      <c r="C339" s="133"/>
      <c r="D339" s="133"/>
      <c r="E339" s="133"/>
      <c r="F339" s="133"/>
      <c r="G339" s="133"/>
      <c r="H339" s="133"/>
      <c r="I339" s="133"/>
      <c r="J339" s="133"/>
      <c r="K339" s="133"/>
      <c r="L339" s="133"/>
      <c r="M339" s="133"/>
      <c r="N339" s="133"/>
      <c r="O339" s="133"/>
      <c r="P339" s="133"/>
      <c r="Q339" s="133"/>
      <c r="R339" s="133"/>
      <c r="S339" s="133"/>
      <c r="T339" s="133"/>
      <c r="U339" s="133"/>
      <c r="V339" s="133"/>
      <c r="W339" s="133"/>
    </row>
    <row r="340" spans="1:23">
      <c r="A340" s="196"/>
      <c r="B340" s="133"/>
      <c r="C340" s="133"/>
      <c r="D340" s="133"/>
      <c r="E340" s="133"/>
      <c r="F340" s="133"/>
      <c r="G340" s="133"/>
      <c r="H340" s="133"/>
      <c r="I340" s="133"/>
      <c r="J340" s="133"/>
      <c r="K340" s="133"/>
      <c r="L340" s="133"/>
      <c r="M340" s="133"/>
      <c r="N340" s="133"/>
      <c r="O340" s="133"/>
      <c r="P340" s="133"/>
      <c r="Q340" s="133"/>
      <c r="R340" s="133"/>
      <c r="S340" s="133"/>
      <c r="T340" s="133"/>
      <c r="U340" s="133"/>
      <c r="V340" s="133"/>
      <c r="W340" s="133"/>
    </row>
    <row r="341" spans="1:23">
      <c r="A341" s="196"/>
      <c r="B341" s="133"/>
      <c r="C341" s="133"/>
      <c r="D341" s="133"/>
      <c r="E341" s="133"/>
      <c r="F341" s="133"/>
      <c r="G341" s="133"/>
      <c r="H341" s="133"/>
      <c r="I341" s="133"/>
      <c r="J341" s="133"/>
      <c r="K341" s="133"/>
      <c r="L341" s="133"/>
      <c r="M341" s="133"/>
      <c r="N341" s="133"/>
      <c r="O341" s="133"/>
      <c r="P341" s="133"/>
      <c r="Q341" s="133"/>
      <c r="R341" s="133"/>
      <c r="S341" s="133"/>
      <c r="T341" s="133"/>
      <c r="U341" s="133"/>
      <c r="V341" s="133"/>
      <c r="W341" s="133"/>
    </row>
    <row r="342" spans="1:23">
      <c r="A342" s="196"/>
      <c r="B342" s="133"/>
      <c r="C342" s="133"/>
      <c r="D342" s="133"/>
      <c r="E342" s="133"/>
      <c r="F342" s="133"/>
      <c r="G342" s="133"/>
      <c r="H342" s="133"/>
      <c r="I342" s="133"/>
      <c r="J342" s="133"/>
      <c r="K342" s="133"/>
      <c r="L342" s="133"/>
      <c r="M342" s="133"/>
      <c r="N342" s="133"/>
      <c r="O342" s="133"/>
      <c r="P342" s="133"/>
      <c r="Q342" s="133"/>
      <c r="R342" s="133"/>
      <c r="S342" s="133"/>
      <c r="T342" s="133"/>
      <c r="U342" s="133"/>
      <c r="V342" s="133"/>
      <c r="W342" s="133"/>
    </row>
    <row r="343" spans="1:23">
      <c r="A343" s="196"/>
      <c r="B343" s="133"/>
      <c r="C343" s="133"/>
      <c r="D343" s="133"/>
      <c r="E343" s="133"/>
      <c r="F343" s="133"/>
      <c r="G343" s="133"/>
      <c r="H343" s="133"/>
      <c r="I343" s="133"/>
      <c r="J343" s="133"/>
      <c r="K343" s="133"/>
      <c r="L343" s="133"/>
      <c r="M343" s="133"/>
      <c r="N343" s="133"/>
      <c r="O343" s="133"/>
      <c r="P343" s="133"/>
      <c r="Q343" s="133"/>
      <c r="R343" s="133"/>
      <c r="S343" s="133"/>
      <c r="T343" s="133"/>
      <c r="U343" s="133"/>
      <c r="V343" s="133"/>
      <c r="W343" s="133"/>
    </row>
    <row r="344" spans="1:23">
      <c r="A344" s="196"/>
      <c r="B344" s="133"/>
      <c r="C344" s="133"/>
      <c r="D344" s="133"/>
      <c r="E344" s="133"/>
      <c r="F344" s="133"/>
      <c r="G344" s="133"/>
      <c r="H344" s="133"/>
      <c r="I344" s="133"/>
      <c r="J344" s="133"/>
      <c r="K344" s="133"/>
      <c r="L344" s="133"/>
      <c r="M344" s="133"/>
      <c r="N344" s="133"/>
      <c r="O344" s="133"/>
      <c r="P344" s="133"/>
      <c r="Q344" s="133"/>
      <c r="R344" s="133"/>
      <c r="S344" s="133"/>
      <c r="T344" s="133"/>
      <c r="U344" s="133"/>
      <c r="V344" s="133"/>
      <c r="W344" s="133"/>
    </row>
    <row r="345" spans="1:23">
      <c r="A345" s="196"/>
      <c r="B345" s="133"/>
      <c r="C345" s="133"/>
      <c r="D345" s="133"/>
      <c r="E345" s="133"/>
      <c r="F345" s="133"/>
      <c r="G345" s="133"/>
      <c r="H345" s="133"/>
      <c r="I345" s="133"/>
      <c r="J345" s="133"/>
      <c r="K345" s="133"/>
      <c r="L345" s="133"/>
      <c r="M345" s="133"/>
      <c r="N345" s="133"/>
      <c r="O345" s="133"/>
      <c r="P345" s="133"/>
      <c r="Q345" s="133"/>
      <c r="R345" s="133"/>
      <c r="S345" s="133"/>
      <c r="T345" s="133"/>
      <c r="U345" s="133"/>
      <c r="V345" s="133"/>
      <c r="W345" s="133"/>
    </row>
    <row r="346" spans="1:23">
      <c r="A346" s="196"/>
      <c r="B346" s="133"/>
      <c r="C346" s="133"/>
      <c r="D346" s="133"/>
      <c r="E346" s="133"/>
      <c r="F346" s="133"/>
      <c r="G346" s="133"/>
      <c r="H346" s="133"/>
      <c r="I346" s="133"/>
      <c r="J346" s="133"/>
      <c r="K346" s="133"/>
      <c r="L346" s="133"/>
      <c r="M346" s="133"/>
      <c r="N346" s="133"/>
      <c r="O346" s="133"/>
      <c r="P346" s="133"/>
      <c r="Q346" s="133"/>
      <c r="R346" s="133"/>
      <c r="S346" s="133"/>
      <c r="T346" s="133"/>
      <c r="U346" s="133"/>
      <c r="V346" s="133"/>
      <c r="W346" s="133"/>
    </row>
    <row r="347" spans="1:23">
      <c r="A347" s="196"/>
      <c r="B347" s="133"/>
      <c r="C347" s="133"/>
      <c r="D347" s="133"/>
      <c r="E347" s="133"/>
      <c r="F347" s="133"/>
      <c r="G347" s="133"/>
      <c r="H347" s="133"/>
      <c r="I347" s="133"/>
      <c r="J347" s="133"/>
      <c r="K347" s="133"/>
      <c r="L347" s="133"/>
      <c r="M347" s="133"/>
      <c r="N347" s="133"/>
      <c r="O347" s="133"/>
      <c r="P347" s="133"/>
      <c r="Q347" s="133"/>
      <c r="R347" s="133"/>
      <c r="S347" s="133"/>
      <c r="T347" s="133"/>
      <c r="U347" s="133"/>
      <c r="V347" s="133"/>
      <c r="W347" s="133"/>
    </row>
    <row r="348" spans="1:23">
      <c r="A348" s="196"/>
      <c r="B348" s="133"/>
      <c r="C348" s="133"/>
      <c r="D348" s="133"/>
      <c r="E348" s="133"/>
      <c r="F348" s="133"/>
      <c r="G348" s="133"/>
      <c r="H348" s="133"/>
      <c r="I348" s="133"/>
      <c r="J348" s="133"/>
      <c r="K348" s="133"/>
      <c r="L348" s="133"/>
      <c r="M348" s="133"/>
      <c r="N348" s="133"/>
      <c r="O348" s="133"/>
      <c r="P348" s="133"/>
      <c r="Q348" s="133"/>
      <c r="R348" s="133"/>
      <c r="S348" s="133"/>
      <c r="T348" s="133"/>
      <c r="U348" s="133"/>
      <c r="V348" s="133"/>
      <c r="W348" s="133"/>
    </row>
    <row r="349" spans="1:23">
      <c r="A349" s="196"/>
      <c r="B349" s="133"/>
      <c r="C349" s="133"/>
      <c r="D349" s="133"/>
      <c r="E349" s="133"/>
      <c r="F349" s="133"/>
      <c r="G349" s="133"/>
      <c r="H349" s="133"/>
      <c r="I349" s="133"/>
      <c r="J349" s="133"/>
      <c r="K349" s="133"/>
      <c r="L349" s="133"/>
      <c r="M349" s="133"/>
      <c r="N349" s="133"/>
      <c r="O349" s="133"/>
      <c r="P349" s="133"/>
      <c r="Q349" s="133"/>
      <c r="R349" s="133"/>
      <c r="S349" s="133"/>
      <c r="T349" s="133"/>
      <c r="U349" s="133"/>
      <c r="V349" s="133"/>
      <c r="W349" s="133"/>
    </row>
    <row r="350" spans="1:23">
      <c r="A350" s="196"/>
      <c r="B350" s="133"/>
      <c r="C350" s="133"/>
      <c r="D350" s="133"/>
      <c r="E350" s="133"/>
      <c r="F350" s="133"/>
      <c r="G350" s="133"/>
      <c r="H350" s="133"/>
      <c r="I350" s="133"/>
      <c r="J350" s="133"/>
      <c r="K350" s="133"/>
      <c r="L350" s="133"/>
      <c r="M350" s="133"/>
      <c r="N350" s="133"/>
      <c r="O350" s="133"/>
      <c r="P350" s="133"/>
      <c r="Q350" s="133"/>
      <c r="R350" s="133"/>
      <c r="S350" s="133"/>
      <c r="T350" s="133"/>
      <c r="U350" s="133"/>
      <c r="V350" s="133"/>
      <c r="W350" s="133"/>
    </row>
    <row r="351" spans="1:23">
      <c r="A351" s="196"/>
      <c r="B351" s="133"/>
      <c r="C351" s="133"/>
      <c r="D351" s="133"/>
      <c r="E351" s="133"/>
      <c r="F351" s="133"/>
      <c r="G351" s="133"/>
      <c r="H351" s="133"/>
      <c r="I351" s="133"/>
      <c r="J351" s="133"/>
      <c r="K351" s="133"/>
      <c r="L351" s="133"/>
      <c r="M351" s="133"/>
      <c r="N351" s="133"/>
      <c r="O351" s="133"/>
      <c r="P351" s="133"/>
      <c r="Q351" s="133"/>
      <c r="R351" s="133"/>
      <c r="S351" s="133"/>
      <c r="T351" s="133"/>
      <c r="U351" s="133"/>
      <c r="V351" s="133"/>
      <c r="W351" s="133"/>
    </row>
    <row r="352" spans="1:23">
      <c r="A352" s="196"/>
      <c r="B352" s="133"/>
      <c r="C352" s="133"/>
      <c r="D352" s="133"/>
      <c r="E352" s="133"/>
      <c r="F352" s="133"/>
      <c r="G352" s="133"/>
      <c r="H352" s="133"/>
      <c r="I352" s="133"/>
      <c r="J352" s="133"/>
      <c r="K352" s="133"/>
      <c r="L352" s="133"/>
      <c r="M352" s="133"/>
      <c r="N352" s="133"/>
      <c r="O352" s="133"/>
      <c r="P352" s="133"/>
      <c r="Q352" s="133"/>
      <c r="R352" s="133"/>
      <c r="S352" s="133"/>
      <c r="T352" s="133"/>
      <c r="U352" s="133"/>
      <c r="V352" s="133"/>
      <c r="W352" s="133"/>
    </row>
    <row r="353" spans="1:23">
      <c r="A353" s="196"/>
      <c r="B353" s="133"/>
      <c r="C353" s="133"/>
      <c r="D353" s="133"/>
      <c r="E353" s="133"/>
      <c r="F353" s="133"/>
      <c r="G353" s="133"/>
      <c r="H353" s="133"/>
      <c r="I353" s="133"/>
      <c r="J353" s="133"/>
      <c r="K353" s="133"/>
      <c r="L353" s="133"/>
      <c r="M353" s="133"/>
      <c r="N353" s="133"/>
      <c r="O353" s="133"/>
      <c r="P353" s="133"/>
      <c r="Q353" s="133"/>
      <c r="R353" s="133"/>
      <c r="S353" s="133"/>
      <c r="T353" s="133"/>
      <c r="U353" s="133"/>
      <c r="V353" s="133"/>
      <c r="W353" s="133"/>
    </row>
    <row r="354" spans="1:23">
      <c r="A354" s="196"/>
      <c r="B354" s="133"/>
      <c r="C354" s="133"/>
      <c r="D354" s="133"/>
      <c r="E354" s="133"/>
      <c r="F354" s="133"/>
      <c r="G354" s="133"/>
      <c r="H354" s="133"/>
      <c r="I354" s="133"/>
      <c r="J354" s="133"/>
      <c r="K354" s="133"/>
      <c r="L354" s="133"/>
      <c r="M354" s="133"/>
      <c r="N354" s="133"/>
      <c r="O354" s="133"/>
      <c r="P354" s="133"/>
      <c r="Q354" s="133"/>
      <c r="R354" s="133"/>
      <c r="S354" s="133"/>
      <c r="T354" s="133"/>
      <c r="U354" s="133"/>
      <c r="V354" s="133"/>
      <c r="W354" s="133"/>
    </row>
    <row r="355" spans="1:23">
      <c r="A355" s="196"/>
      <c r="B355" s="133"/>
      <c r="C355" s="133"/>
      <c r="D355" s="133"/>
      <c r="E355" s="133"/>
      <c r="F355" s="133"/>
      <c r="G355" s="133"/>
      <c r="H355" s="133"/>
      <c r="I355" s="133"/>
      <c r="J355" s="133"/>
      <c r="K355" s="133"/>
      <c r="L355" s="133"/>
      <c r="M355" s="133"/>
      <c r="N355" s="133"/>
      <c r="O355" s="133"/>
      <c r="P355" s="133"/>
      <c r="Q355" s="133"/>
      <c r="R355" s="133"/>
      <c r="S355" s="133"/>
      <c r="T355" s="133"/>
      <c r="U355" s="133"/>
      <c r="V355" s="133"/>
      <c r="W355" s="133"/>
    </row>
    <row r="356" spans="1:23">
      <c r="A356" s="196"/>
      <c r="B356" s="133"/>
      <c r="C356" s="133"/>
      <c r="D356" s="133"/>
      <c r="E356" s="133"/>
      <c r="F356" s="133"/>
      <c r="G356" s="133"/>
      <c r="H356" s="133"/>
      <c r="I356" s="133"/>
      <c r="J356" s="133"/>
      <c r="K356" s="133"/>
      <c r="L356" s="133"/>
      <c r="M356" s="133"/>
      <c r="N356" s="133"/>
      <c r="O356" s="133"/>
      <c r="P356" s="133"/>
      <c r="Q356" s="133"/>
      <c r="R356" s="133"/>
      <c r="S356" s="133"/>
      <c r="T356" s="133"/>
      <c r="U356" s="133"/>
      <c r="V356" s="133"/>
      <c r="W356" s="133"/>
    </row>
  </sheetData>
  <autoFilter ref="A12:W43"/>
  <mergeCells count="33">
    <mergeCell ref="V7:V11"/>
    <mergeCell ref="W7:W11"/>
    <mergeCell ref="R7:U8"/>
    <mergeCell ref="M7:M8"/>
    <mergeCell ref="N7:N8"/>
    <mergeCell ref="O7:O8"/>
    <mergeCell ref="B46:Q46"/>
    <mergeCell ref="B7:B11"/>
    <mergeCell ref="C7:C11"/>
    <mergeCell ref="D7:D11"/>
    <mergeCell ref="E7:E11"/>
    <mergeCell ref="F8:F11"/>
    <mergeCell ref="G9:G11"/>
    <mergeCell ref="H9:H11"/>
    <mergeCell ref="I9:I11"/>
    <mergeCell ref="J10:J11"/>
    <mergeCell ref="P7:Q8"/>
    <mergeCell ref="A2:W2"/>
    <mergeCell ref="A3:W3"/>
    <mergeCell ref="A4:W4"/>
    <mergeCell ref="A6:W6"/>
    <mergeCell ref="F7:H7"/>
    <mergeCell ref="A7:A11"/>
    <mergeCell ref="P9:P11"/>
    <mergeCell ref="Q9:Q11"/>
    <mergeCell ref="R9:R11"/>
    <mergeCell ref="G8:H8"/>
    <mergeCell ref="I7:L8"/>
    <mergeCell ref="J9:L9"/>
    <mergeCell ref="S9:U9"/>
    <mergeCell ref="K10:L10"/>
    <mergeCell ref="T10:U10"/>
    <mergeCell ref="S10:S11"/>
  </mergeCells>
  <printOptions horizontalCentered="1"/>
  <pageMargins left="0" right="0" top="0.39305555555555599" bottom="0.196527777777778" header="0.31458333333333299" footer="0.31458333333333299"/>
  <pageSetup paperSize="9" scale="50" fitToHeight="0" orientation="landscape" useFirstPageNumber="1" r:id="rId1"/>
  <headerFooter differentFirst="1" scaleWithDoc="0"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J302"/>
  <sheetViews>
    <sheetView topLeftCell="K1" zoomScale="60" zoomScaleNormal="60" workbookViewId="0">
      <selection activeCell="Y20" sqref="Y20"/>
    </sheetView>
  </sheetViews>
  <sheetFormatPr defaultColWidth="9.109375" defaultRowHeight="18"/>
  <cols>
    <col min="1" max="1" width="5.109375" style="46" customWidth="1"/>
    <col min="2" max="2" width="34.88671875" style="8" customWidth="1"/>
    <col min="3" max="3" width="10.33203125" style="8" customWidth="1"/>
    <col min="4" max="4" width="7.33203125" style="9" customWidth="1"/>
    <col min="5" max="5" width="12.109375" style="9" customWidth="1"/>
    <col min="6" max="6" width="11.6640625" style="9" customWidth="1"/>
    <col min="7" max="7" width="12.88671875" style="9" customWidth="1"/>
    <col min="8" max="14" width="14.6640625" style="10" customWidth="1"/>
    <col min="15" max="30" width="12.44140625" style="10" customWidth="1"/>
    <col min="31" max="31" width="10.33203125" style="10" customWidth="1"/>
    <col min="32" max="35" width="12.6640625" style="10" customWidth="1"/>
    <col min="36" max="36" width="10.33203125" style="10" customWidth="1"/>
    <col min="37" max="16384" width="9.109375" style="11"/>
  </cols>
  <sheetData>
    <row r="1" spans="1:36" s="1" customFormat="1" ht="34.5" customHeight="1">
      <c r="A1" s="234" t="s">
        <v>113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</row>
    <row r="2" spans="1:36" ht="79.2" customHeight="1">
      <c r="A2" s="235" t="s">
        <v>173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</row>
    <row r="3" spans="1:36" ht="25.2">
      <c r="A3" s="237" t="s">
        <v>171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</row>
    <row r="4" spans="1:36" s="2" customFormat="1" ht="30.15" customHeight="1">
      <c r="A4" s="239" t="s">
        <v>4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</row>
    <row r="5" spans="1:36" s="3" customFormat="1" ht="33" customHeight="1">
      <c r="A5" s="243" t="s">
        <v>32</v>
      </c>
      <c r="B5" s="243" t="s">
        <v>33</v>
      </c>
      <c r="C5" s="243" t="s">
        <v>114</v>
      </c>
      <c r="D5" s="243" t="s">
        <v>115</v>
      </c>
      <c r="E5" s="243" t="s">
        <v>116</v>
      </c>
      <c r="F5" s="243" t="s">
        <v>117</v>
      </c>
      <c r="G5" s="240" t="s">
        <v>37</v>
      </c>
      <c r="H5" s="241"/>
      <c r="I5" s="241"/>
      <c r="J5" s="241"/>
      <c r="K5" s="241"/>
      <c r="L5" s="241"/>
      <c r="M5" s="241"/>
      <c r="N5" s="242"/>
      <c r="O5" s="259" t="s">
        <v>38</v>
      </c>
      <c r="P5" s="260"/>
      <c r="Q5" s="260"/>
      <c r="R5" s="260"/>
      <c r="S5" s="260"/>
      <c r="T5" s="260"/>
      <c r="U5" s="263"/>
      <c r="V5" s="259" t="s">
        <v>165</v>
      </c>
      <c r="W5" s="260"/>
      <c r="X5" s="260"/>
      <c r="Y5" s="260"/>
      <c r="Z5" s="260"/>
      <c r="AA5" s="260"/>
      <c r="AB5" s="263"/>
      <c r="AC5" s="259" t="s">
        <v>164</v>
      </c>
      <c r="AD5" s="260"/>
      <c r="AE5" s="260"/>
      <c r="AF5" s="260"/>
      <c r="AG5" s="260"/>
      <c r="AH5" s="260"/>
      <c r="AI5" s="263"/>
      <c r="AJ5" s="243" t="s">
        <v>11</v>
      </c>
    </row>
    <row r="6" spans="1:36" s="3" customFormat="1" ht="31.95" customHeight="1">
      <c r="A6" s="244"/>
      <c r="B6" s="244"/>
      <c r="C6" s="244"/>
      <c r="D6" s="244"/>
      <c r="E6" s="244"/>
      <c r="F6" s="244"/>
      <c r="G6" s="246" t="s">
        <v>119</v>
      </c>
      <c r="H6" s="246" t="s">
        <v>43</v>
      </c>
      <c r="I6" s="246"/>
      <c r="J6" s="246"/>
      <c r="K6" s="246"/>
      <c r="L6" s="246"/>
      <c r="M6" s="246"/>
      <c r="N6" s="246"/>
      <c r="O6" s="261"/>
      <c r="P6" s="262"/>
      <c r="Q6" s="262"/>
      <c r="R6" s="262"/>
      <c r="S6" s="262"/>
      <c r="T6" s="262"/>
      <c r="U6" s="264"/>
      <c r="V6" s="261"/>
      <c r="W6" s="262"/>
      <c r="X6" s="262"/>
      <c r="Y6" s="262"/>
      <c r="Z6" s="262"/>
      <c r="AA6" s="262"/>
      <c r="AB6" s="264"/>
      <c r="AC6" s="261"/>
      <c r="AD6" s="262"/>
      <c r="AE6" s="262"/>
      <c r="AF6" s="262"/>
      <c r="AG6" s="262"/>
      <c r="AH6" s="262"/>
      <c r="AI6" s="264"/>
      <c r="AJ6" s="244"/>
    </row>
    <row r="7" spans="1:36" s="3" customFormat="1" ht="30.75" customHeight="1">
      <c r="A7" s="244"/>
      <c r="B7" s="244"/>
      <c r="C7" s="244"/>
      <c r="D7" s="244"/>
      <c r="E7" s="244"/>
      <c r="F7" s="244"/>
      <c r="G7" s="246"/>
      <c r="H7" s="246" t="s">
        <v>46</v>
      </c>
      <c r="I7" s="247" t="s">
        <v>120</v>
      </c>
      <c r="J7" s="247"/>
      <c r="K7" s="247"/>
      <c r="L7" s="247"/>
      <c r="M7" s="247"/>
      <c r="N7" s="247"/>
      <c r="O7" s="246" t="s">
        <v>46</v>
      </c>
      <c r="P7" s="248" t="s">
        <v>120</v>
      </c>
      <c r="Q7" s="249"/>
      <c r="R7" s="249"/>
      <c r="S7" s="249"/>
      <c r="T7" s="249"/>
      <c r="U7" s="250"/>
      <c r="V7" s="246" t="s">
        <v>46</v>
      </c>
      <c r="W7" s="248" t="s">
        <v>120</v>
      </c>
      <c r="X7" s="249"/>
      <c r="Y7" s="249"/>
      <c r="Z7" s="249"/>
      <c r="AA7" s="249"/>
      <c r="AB7" s="250"/>
      <c r="AC7" s="246" t="s">
        <v>46</v>
      </c>
      <c r="AD7" s="248" t="s">
        <v>120</v>
      </c>
      <c r="AE7" s="249"/>
      <c r="AF7" s="249"/>
      <c r="AG7" s="249"/>
      <c r="AH7" s="249"/>
      <c r="AI7" s="250"/>
      <c r="AJ7" s="244"/>
    </row>
    <row r="8" spans="1:36" s="3" customFormat="1" ht="45" customHeight="1">
      <c r="A8" s="244"/>
      <c r="B8" s="244"/>
      <c r="C8" s="244"/>
      <c r="D8" s="244"/>
      <c r="E8" s="244"/>
      <c r="F8" s="244"/>
      <c r="G8" s="246"/>
      <c r="H8" s="246"/>
      <c r="I8" s="259" t="s">
        <v>121</v>
      </c>
      <c r="J8" s="260"/>
      <c r="K8" s="246" t="s">
        <v>122</v>
      </c>
      <c r="L8" s="246"/>
      <c r="M8" s="246"/>
      <c r="N8" s="246"/>
      <c r="O8" s="246"/>
      <c r="P8" s="256" t="s">
        <v>123</v>
      </c>
      <c r="Q8" s="257"/>
      <c r="R8" s="258"/>
      <c r="S8" s="246" t="s">
        <v>124</v>
      </c>
      <c r="T8" s="246"/>
      <c r="U8" s="246"/>
      <c r="V8" s="246"/>
      <c r="W8" s="256" t="s">
        <v>123</v>
      </c>
      <c r="X8" s="257"/>
      <c r="Y8" s="258"/>
      <c r="Z8" s="246" t="s">
        <v>124</v>
      </c>
      <c r="AA8" s="246"/>
      <c r="AB8" s="246"/>
      <c r="AC8" s="246"/>
      <c r="AD8" s="256" t="s">
        <v>123</v>
      </c>
      <c r="AE8" s="257"/>
      <c r="AF8" s="258"/>
      <c r="AG8" s="246" t="s">
        <v>124</v>
      </c>
      <c r="AH8" s="246"/>
      <c r="AI8" s="246"/>
      <c r="AJ8" s="244"/>
    </row>
    <row r="9" spans="1:36" s="3" customFormat="1" ht="36" customHeight="1">
      <c r="A9" s="244"/>
      <c r="B9" s="244"/>
      <c r="C9" s="244"/>
      <c r="D9" s="244"/>
      <c r="E9" s="244"/>
      <c r="F9" s="244"/>
      <c r="G9" s="246"/>
      <c r="H9" s="246"/>
      <c r="I9" s="261"/>
      <c r="J9" s="262"/>
      <c r="K9" s="246"/>
      <c r="L9" s="246"/>
      <c r="M9" s="246"/>
      <c r="N9" s="246"/>
      <c r="O9" s="246"/>
      <c r="P9" s="246" t="s">
        <v>48</v>
      </c>
      <c r="Q9" s="240" t="s">
        <v>125</v>
      </c>
      <c r="R9" s="242"/>
      <c r="S9" s="246" t="s">
        <v>48</v>
      </c>
      <c r="T9" s="251" t="s">
        <v>49</v>
      </c>
      <c r="U9" s="252"/>
      <c r="V9" s="246"/>
      <c r="W9" s="246" t="s">
        <v>48</v>
      </c>
      <c r="X9" s="240" t="s">
        <v>125</v>
      </c>
      <c r="Y9" s="242"/>
      <c r="Z9" s="246" t="s">
        <v>48</v>
      </c>
      <c r="AA9" s="251" t="s">
        <v>49</v>
      </c>
      <c r="AB9" s="252"/>
      <c r="AC9" s="246"/>
      <c r="AD9" s="246" t="s">
        <v>48</v>
      </c>
      <c r="AE9" s="240" t="s">
        <v>125</v>
      </c>
      <c r="AF9" s="242"/>
      <c r="AG9" s="246" t="s">
        <v>48</v>
      </c>
      <c r="AH9" s="251" t="s">
        <v>49</v>
      </c>
      <c r="AI9" s="252"/>
      <c r="AJ9" s="244"/>
    </row>
    <row r="10" spans="1:36" s="3" customFormat="1" ht="33" customHeight="1">
      <c r="A10" s="244"/>
      <c r="B10" s="244"/>
      <c r="C10" s="244"/>
      <c r="D10" s="244"/>
      <c r="E10" s="244"/>
      <c r="F10" s="244"/>
      <c r="G10" s="246"/>
      <c r="H10" s="246"/>
      <c r="I10" s="246" t="s">
        <v>48</v>
      </c>
      <c r="J10" s="246" t="s">
        <v>126</v>
      </c>
      <c r="K10" s="246" t="s">
        <v>127</v>
      </c>
      <c r="L10" s="246" t="s">
        <v>128</v>
      </c>
      <c r="M10" s="246"/>
      <c r="N10" s="246"/>
      <c r="O10" s="246"/>
      <c r="P10" s="246"/>
      <c r="Q10" s="253" t="s">
        <v>48</v>
      </c>
      <c r="R10" s="253" t="s">
        <v>129</v>
      </c>
      <c r="S10" s="246"/>
      <c r="T10" s="246" t="s">
        <v>130</v>
      </c>
      <c r="U10" s="246" t="s">
        <v>131</v>
      </c>
      <c r="V10" s="246"/>
      <c r="W10" s="246"/>
      <c r="X10" s="253" t="s">
        <v>48</v>
      </c>
      <c r="Y10" s="253" t="s">
        <v>129</v>
      </c>
      <c r="Z10" s="246"/>
      <c r="AA10" s="246" t="s">
        <v>130</v>
      </c>
      <c r="AB10" s="246" t="s">
        <v>131</v>
      </c>
      <c r="AC10" s="246"/>
      <c r="AD10" s="246"/>
      <c r="AE10" s="253" t="s">
        <v>48</v>
      </c>
      <c r="AF10" s="253" t="s">
        <v>129</v>
      </c>
      <c r="AG10" s="246"/>
      <c r="AH10" s="246" t="s">
        <v>130</v>
      </c>
      <c r="AI10" s="246" t="s">
        <v>131</v>
      </c>
      <c r="AJ10" s="244"/>
    </row>
    <row r="11" spans="1:36" s="3" customFormat="1" ht="33" customHeight="1">
      <c r="A11" s="244"/>
      <c r="B11" s="244"/>
      <c r="C11" s="244"/>
      <c r="D11" s="244"/>
      <c r="E11" s="244"/>
      <c r="F11" s="244"/>
      <c r="G11" s="246"/>
      <c r="H11" s="246"/>
      <c r="I11" s="246"/>
      <c r="J11" s="246"/>
      <c r="K11" s="246"/>
      <c r="L11" s="246" t="s">
        <v>48</v>
      </c>
      <c r="M11" s="246" t="s">
        <v>49</v>
      </c>
      <c r="N11" s="246"/>
      <c r="O11" s="246"/>
      <c r="P11" s="246"/>
      <c r="Q11" s="254"/>
      <c r="R11" s="254"/>
      <c r="S11" s="246"/>
      <c r="T11" s="246"/>
      <c r="U11" s="246"/>
      <c r="V11" s="246"/>
      <c r="W11" s="246"/>
      <c r="X11" s="254"/>
      <c r="Y11" s="254"/>
      <c r="Z11" s="246"/>
      <c r="AA11" s="246"/>
      <c r="AB11" s="246"/>
      <c r="AC11" s="246"/>
      <c r="AD11" s="246"/>
      <c r="AE11" s="254"/>
      <c r="AF11" s="254"/>
      <c r="AG11" s="246"/>
      <c r="AH11" s="246"/>
      <c r="AI11" s="246"/>
      <c r="AJ11" s="244"/>
    </row>
    <row r="12" spans="1:36" s="3" customFormat="1" ht="64.95" customHeight="1">
      <c r="A12" s="245"/>
      <c r="B12" s="245"/>
      <c r="C12" s="245"/>
      <c r="D12" s="245"/>
      <c r="E12" s="245"/>
      <c r="F12" s="245"/>
      <c r="G12" s="246"/>
      <c r="H12" s="246"/>
      <c r="I12" s="246"/>
      <c r="J12" s="246"/>
      <c r="K12" s="246"/>
      <c r="L12" s="246"/>
      <c r="M12" s="13" t="s">
        <v>130</v>
      </c>
      <c r="N12" s="13" t="s">
        <v>131</v>
      </c>
      <c r="O12" s="246"/>
      <c r="P12" s="246"/>
      <c r="Q12" s="255"/>
      <c r="R12" s="255"/>
      <c r="S12" s="246"/>
      <c r="T12" s="246"/>
      <c r="U12" s="246"/>
      <c r="V12" s="246"/>
      <c r="W12" s="246"/>
      <c r="X12" s="255"/>
      <c r="Y12" s="255"/>
      <c r="Z12" s="246"/>
      <c r="AA12" s="246"/>
      <c r="AB12" s="246"/>
      <c r="AC12" s="246"/>
      <c r="AD12" s="246"/>
      <c r="AE12" s="255"/>
      <c r="AF12" s="255"/>
      <c r="AG12" s="246"/>
      <c r="AH12" s="246"/>
      <c r="AI12" s="246"/>
      <c r="AJ12" s="245"/>
    </row>
    <row r="13" spans="1:36" s="4" customFormat="1" ht="30.75" customHeight="1">
      <c r="A13" s="13">
        <v>1</v>
      </c>
      <c r="B13" s="13">
        <f>A13+1</f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3">
        <f>G13+1</f>
        <v>8</v>
      </c>
      <c r="I13" s="13">
        <v>9</v>
      </c>
      <c r="J13" s="13">
        <v>10</v>
      </c>
      <c r="K13" s="13">
        <f>J13+1</f>
        <v>11</v>
      </c>
      <c r="L13" s="13">
        <v>12</v>
      </c>
      <c r="M13" s="13">
        <v>13</v>
      </c>
      <c r="N13" s="13">
        <f>M13+1</f>
        <v>14</v>
      </c>
      <c r="O13" s="13">
        <v>15</v>
      </c>
      <c r="P13" s="13">
        <v>16</v>
      </c>
      <c r="Q13" s="13">
        <f>P13+1</f>
        <v>17</v>
      </c>
      <c r="R13" s="13">
        <v>18</v>
      </c>
      <c r="S13" s="13">
        <v>19</v>
      </c>
      <c r="T13" s="13">
        <v>20</v>
      </c>
      <c r="U13" s="13">
        <v>21</v>
      </c>
      <c r="V13" s="108">
        <v>22</v>
      </c>
      <c r="W13" s="108">
        <v>23</v>
      </c>
      <c r="X13" s="108">
        <v>24</v>
      </c>
      <c r="Y13" s="108">
        <v>25</v>
      </c>
      <c r="Z13" s="108">
        <v>26</v>
      </c>
      <c r="AA13" s="108">
        <v>27</v>
      </c>
      <c r="AB13" s="108">
        <v>28</v>
      </c>
      <c r="AC13" s="108">
        <v>29</v>
      </c>
      <c r="AD13" s="108">
        <v>30</v>
      </c>
      <c r="AE13" s="108">
        <v>31</v>
      </c>
      <c r="AF13" s="108">
        <v>32</v>
      </c>
      <c r="AG13" s="108">
        <v>33</v>
      </c>
      <c r="AH13" s="108">
        <v>34</v>
      </c>
      <c r="AI13" s="108">
        <v>35</v>
      </c>
      <c r="AJ13" s="108">
        <v>36</v>
      </c>
    </row>
    <row r="14" spans="1:36" s="4" customFormat="1">
      <c r="A14" s="17"/>
      <c r="B14" s="16" t="s">
        <v>24</v>
      </c>
      <c r="C14" s="16"/>
      <c r="D14" s="17"/>
      <c r="E14" s="17"/>
      <c r="F14" s="17"/>
      <c r="G14" s="17"/>
      <c r="H14" s="49">
        <f>H15</f>
        <v>479316</v>
      </c>
      <c r="I14" s="49">
        <f t="shared" ref="I14:AI15" si="0">I15</f>
        <v>42396</v>
      </c>
      <c r="J14" s="49">
        <f t="shared" si="0"/>
        <v>42396</v>
      </c>
      <c r="K14" s="49">
        <f t="shared" si="0"/>
        <v>0</v>
      </c>
      <c r="L14" s="49">
        <f t="shared" si="0"/>
        <v>436920</v>
      </c>
      <c r="M14" s="49">
        <f t="shared" si="0"/>
        <v>262152</v>
      </c>
      <c r="N14" s="49">
        <f t="shared" si="0"/>
        <v>174768</v>
      </c>
      <c r="O14" s="49">
        <f t="shared" si="0"/>
        <v>476243</v>
      </c>
      <c r="P14" s="49">
        <f t="shared" si="0"/>
        <v>39323</v>
      </c>
      <c r="Q14" s="49">
        <f t="shared" si="0"/>
        <v>0</v>
      </c>
      <c r="R14" s="49">
        <f t="shared" si="0"/>
        <v>0</v>
      </c>
      <c r="S14" s="49">
        <f t="shared" si="0"/>
        <v>436920</v>
      </c>
      <c r="T14" s="49">
        <f t="shared" si="0"/>
        <v>262152</v>
      </c>
      <c r="U14" s="49">
        <f t="shared" si="0"/>
        <v>174768</v>
      </c>
      <c r="V14" s="49">
        <f t="shared" si="0"/>
        <v>6000</v>
      </c>
      <c r="W14" s="49">
        <f t="shared" si="0"/>
        <v>6000</v>
      </c>
      <c r="X14" s="49">
        <f t="shared" si="0"/>
        <v>0</v>
      </c>
      <c r="Y14" s="49">
        <f t="shared" si="0"/>
        <v>0</v>
      </c>
      <c r="Z14" s="49">
        <f t="shared" si="0"/>
        <v>0</v>
      </c>
      <c r="AA14" s="49">
        <f t="shared" si="0"/>
        <v>0</v>
      </c>
      <c r="AB14" s="49">
        <f t="shared" si="0"/>
        <v>0</v>
      </c>
      <c r="AC14" s="49">
        <f t="shared" si="0"/>
        <v>281078</v>
      </c>
      <c r="AD14" s="49">
        <f t="shared" si="0"/>
        <v>33233</v>
      </c>
      <c r="AE14" s="49">
        <f t="shared" si="0"/>
        <v>0</v>
      </c>
      <c r="AF14" s="49">
        <f t="shared" si="0"/>
        <v>0</v>
      </c>
      <c r="AG14" s="49">
        <f t="shared" si="0"/>
        <v>247845</v>
      </c>
      <c r="AH14" s="49">
        <f t="shared" si="0"/>
        <v>202150</v>
      </c>
      <c r="AI14" s="49">
        <f t="shared" si="0"/>
        <v>45695</v>
      </c>
      <c r="AJ14" s="49"/>
    </row>
    <row r="15" spans="1:36" s="48" customFormat="1" ht="94.5" customHeight="1">
      <c r="A15" s="87" t="s">
        <v>55</v>
      </c>
      <c r="B15" s="51" t="s">
        <v>132</v>
      </c>
      <c r="C15" s="50"/>
      <c r="D15" s="50"/>
      <c r="E15" s="50"/>
      <c r="F15" s="50"/>
      <c r="G15" s="50"/>
      <c r="H15" s="52">
        <f>H16</f>
        <v>479316</v>
      </c>
      <c r="I15" s="52">
        <f t="shared" si="0"/>
        <v>42396</v>
      </c>
      <c r="J15" s="52">
        <f t="shared" si="0"/>
        <v>42396</v>
      </c>
      <c r="K15" s="67">
        <f t="shared" si="0"/>
        <v>0</v>
      </c>
      <c r="L15" s="52">
        <f t="shared" si="0"/>
        <v>436920</v>
      </c>
      <c r="M15" s="52">
        <f t="shared" si="0"/>
        <v>262152</v>
      </c>
      <c r="N15" s="52">
        <f t="shared" si="0"/>
        <v>174768</v>
      </c>
      <c r="O15" s="52">
        <f t="shared" si="0"/>
        <v>476243</v>
      </c>
      <c r="P15" s="52">
        <f t="shared" si="0"/>
        <v>39323</v>
      </c>
      <c r="Q15" s="52">
        <f t="shared" si="0"/>
        <v>0</v>
      </c>
      <c r="R15" s="52">
        <f t="shared" si="0"/>
        <v>0</v>
      </c>
      <c r="S15" s="52">
        <f t="shared" si="0"/>
        <v>436920</v>
      </c>
      <c r="T15" s="52">
        <f t="shared" si="0"/>
        <v>262152</v>
      </c>
      <c r="U15" s="52">
        <f t="shared" si="0"/>
        <v>174768</v>
      </c>
      <c r="V15" s="52">
        <f t="shared" si="0"/>
        <v>6000</v>
      </c>
      <c r="W15" s="52">
        <f t="shared" si="0"/>
        <v>6000</v>
      </c>
      <c r="X15" s="52">
        <f t="shared" si="0"/>
        <v>0</v>
      </c>
      <c r="Y15" s="52">
        <f t="shared" si="0"/>
        <v>0</v>
      </c>
      <c r="Z15" s="52">
        <f t="shared" si="0"/>
        <v>0</v>
      </c>
      <c r="AA15" s="52">
        <f t="shared" si="0"/>
        <v>0</v>
      </c>
      <c r="AB15" s="52">
        <f t="shared" si="0"/>
        <v>0</v>
      </c>
      <c r="AC15" s="52">
        <f t="shared" si="0"/>
        <v>281078</v>
      </c>
      <c r="AD15" s="52">
        <f t="shared" si="0"/>
        <v>33233</v>
      </c>
      <c r="AE15" s="52">
        <f t="shared" si="0"/>
        <v>0</v>
      </c>
      <c r="AF15" s="52">
        <f t="shared" si="0"/>
        <v>0</v>
      </c>
      <c r="AG15" s="52">
        <f t="shared" si="0"/>
        <v>247845</v>
      </c>
      <c r="AH15" s="52">
        <f t="shared" si="0"/>
        <v>202150</v>
      </c>
      <c r="AI15" s="52">
        <f t="shared" si="0"/>
        <v>45695</v>
      </c>
      <c r="AJ15" s="52"/>
    </row>
    <row r="16" spans="1:36" ht="34.799999999999997">
      <c r="A16" s="53" t="s">
        <v>133</v>
      </c>
      <c r="B16" s="54" t="s">
        <v>134</v>
      </c>
      <c r="C16" s="54"/>
      <c r="D16" s="55"/>
      <c r="E16" s="55"/>
      <c r="F16" s="55"/>
      <c r="G16" s="55"/>
      <c r="H16" s="56">
        <f>H17</f>
        <v>479316</v>
      </c>
      <c r="I16" s="56">
        <f t="shared" ref="I16:AJ18" si="1">I17</f>
        <v>42396</v>
      </c>
      <c r="J16" s="56">
        <f t="shared" si="1"/>
        <v>42396</v>
      </c>
      <c r="K16" s="67">
        <f t="shared" si="1"/>
        <v>0</v>
      </c>
      <c r="L16" s="56">
        <f t="shared" si="1"/>
        <v>436920</v>
      </c>
      <c r="M16" s="56">
        <f t="shared" si="1"/>
        <v>262152</v>
      </c>
      <c r="N16" s="56">
        <f t="shared" si="1"/>
        <v>174768</v>
      </c>
      <c r="O16" s="56">
        <f t="shared" si="1"/>
        <v>476243</v>
      </c>
      <c r="P16" s="56">
        <f t="shared" si="1"/>
        <v>39323</v>
      </c>
      <c r="Q16" s="56">
        <f t="shared" si="1"/>
        <v>0</v>
      </c>
      <c r="R16" s="56">
        <f t="shared" si="1"/>
        <v>0</v>
      </c>
      <c r="S16" s="56">
        <f t="shared" si="1"/>
        <v>436920</v>
      </c>
      <c r="T16" s="56">
        <f t="shared" si="1"/>
        <v>262152</v>
      </c>
      <c r="U16" s="56">
        <f t="shared" si="1"/>
        <v>174768</v>
      </c>
      <c r="V16" s="56">
        <f t="shared" si="1"/>
        <v>6000</v>
      </c>
      <c r="W16" s="56">
        <f t="shared" si="1"/>
        <v>6000</v>
      </c>
      <c r="X16" s="56">
        <f t="shared" si="1"/>
        <v>0</v>
      </c>
      <c r="Y16" s="56">
        <f t="shared" si="1"/>
        <v>0</v>
      </c>
      <c r="Z16" s="56">
        <f t="shared" si="1"/>
        <v>0</v>
      </c>
      <c r="AA16" s="56">
        <f t="shared" si="1"/>
        <v>0</v>
      </c>
      <c r="AB16" s="56">
        <f t="shared" si="1"/>
        <v>0</v>
      </c>
      <c r="AC16" s="56">
        <f t="shared" si="1"/>
        <v>281078</v>
      </c>
      <c r="AD16" s="56">
        <f t="shared" si="1"/>
        <v>33233</v>
      </c>
      <c r="AE16" s="56">
        <f t="shared" si="1"/>
        <v>0</v>
      </c>
      <c r="AF16" s="56">
        <f t="shared" si="1"/>
        <v>0</v>
      </c>
      <c r="AG16" s="56">
        <f t="shared" si="1"/>
        <v>247845</v>
      </c>
      <c r="AH16" s="56">
        <f t="shared" si="1"/>
        <v>202150</v>
      </c>
      <c r="AI16" s="56">
        <f t="shared" si="1"/>
        <v>45695</v>
      </c>
      <c r="AJ16" s="56">
        <f t="shared" si="1"/>
        <v>0</v>
      </c>
    </row>
    <row r="17" spans="1:36" s="1" customFormat="1" ht="36">
      <c r="A17" s="57" t="s">
        <v>15</v>
      </c>
      <c r="B17" s="58" t="s">
        <v>52</v>
      </c>
      <c r="C17" s="58"/>
      <c r="D17" s="59"/>
      <c r="E17" s="59"/>
      <c r="F17" s="59"/>
      <c r="G17" s="59"/>
      <c r="H17" s="60">
        <f>H18</f>
        <v>479316</v>
      </c>
      <c r="I17" s="60">
        <f t="shared" si="1"/>
        <v>42396</v>
      </c>
      <c r="J17" s="60">
        <f t="shared" si="1"/>
        <v>42396</v>
      </c>
      <c r="K17" s="68"/>
      <c r="L17" s="60">
        <f t="shared" si="1"/>
        <v>436920</v>
      </c>
      <c r="M17" s="60">
        <f t="shared" si="1"/>
        <v>262152</v>
      </c>
      <c r="N17" s="60">
        <f t="shared" si="1"/>
        <v>174768</v>
      </c>
      <c r="O17" s="60">
        <f t="shared" si="1"/>
        <v>476243</v>
      </c>
      <c r="P17" s="60">
        <f t="shared" si="1"/>
        <v>39323</v>
      </c>
      <c r="Q17" s="60">
        <f t="shared" si="1"/>
        <v>0</v>
      </c>
      <c r="R17" s="60">
        <f t="shared" si="1"/>
        <v>0</v>
      </c>
      <c r="S17" s="60">
        <f t="shared" si="1"/>
        <v>436920</v>
      </c>
      <c r="T17" s="60">
        <f t="shared" si="1"/>
        <v>262152</v>
      </c>
      <c r="U17" s="60">
        <f t="shared" si="1"/>
        <v>174768</v>
      </c>
      <c r="V17" s="60">
        <f t="shared" si="1"/>
        <v>6000</v>
      </c>
      <c r="W17" s="60">
        <f t="shared" si="1"/>
        <v>6000</v>
      </c>
      <c r="X17" s="60">
        <f t="shared" si="1"/>
        <v>0</v>
      </c>
      <c r="Y17" s="60">
        <f t="shared" si="1"/>
        <v>0</v>
      </c>
      <c r="Z17" s="60">
        <f t="shared" si="1"/>
        <v>0</v>
      </c>
      <c r="AA17" s="60">
        <f t="shared" si="1"/>
        <v>0</v>
      </c>
      <c r="AB17" s="60">
        <f t="shared" si="1"/>
        <v>0</v>
      </c>
      <c r="AC17" s="60">
        <f t="shared" si="1"/>
        <v>281078</v>
      </c>
      <c r="AD17" s="60">
        <f t="shared" si="1"/>
        <v>33233</v>
      </c>
      <c r="AE17" s="60">
        <f t="shared" si="1"/>
        <v>0</v>
      </c>
      <c r="AF17" s="60">
        <f t="shared" si="1"/>
        <v>0</v>
      </c>
      <c r="AG17" s="60">
        <f t="shared" si="1"/>
        <v>247845</v>
      </c>
      <c r="AH17" s="60">
        <f t="shared" si="1"/>
        <v>202150</v>
      </c>
      <c r="AI17" s="60">
        <f t="shared" si="1"/>
        <v>45695</v>
      </c>
      <c r="AJ17" s="60">
        <f t="shared" si="1"/>
        <v>0</v>
      </c>
    </row>
    <row r="18" spans="1:36" s="6" customFormat="1">
      <c r="A18" s="57" t="s">
        <v>135</v>
      </c>
      <c r="B18" s="58" t="s">
        <v>136</v>
      </c>
      <c r="C18" s="58"/>
      <c r="D18" s="61"/>
      <c r="E18" s="61"/>
      <c r="F18" s="61"/>
      <c r="G18" s="61"/>
      <c r="H18" s="60">
        <f>H19</f>
        <v>479316</v>
      </c>
      <c r="I18" s="60">
        <f t="shared" si="1"/>
        <v>42396</v>
      </c>
      <c r="J18" s="60">
        <f t="shared" si="1"/>
        <v>42396</v>
      </c>
      <c r="K18" s="68"/>
      <c r="L18" s="60">
        <f t="shared" si="1"/>
        <v>436920</v>
      </c>
      <c r="M18" s="60">
        <f t="shared" si="1"/>
        <v>262152</v>
      </c>
      <c r="N18" s="60">
        <f t="shared" si="1"/>
        <v>174768</v>
      </c>
      <c r="O18" s="60">
        <f t="shared" si="1"/>
        <v>476243</v>
      </c>
      <c r="P18" s="60">
        <f t="shared" si="1"/>
        <v>39323</v>
      </c>
      <c r="Q18" s="60">
        <f t="shared" si="1"/>
        <v>0</v>
      </c>
      <c r="R18" s="60">
        <f t="shared" si="1"/>
        <v>0</v>
      </c>
      <c r="S18" s="60">
        <f t="shared" si="1"/>
        <v>436920</v>
      </c>
      <c r="T18" s="60">
        <f t="shared" si="1"/>
        <v>262152</v>
      </c>
      <c r="U18" s="60">
        <f t="shared" si="1"/>
        <v>174768</v>
      </c>
      <c r="V18" s="60">
        <f t="shared" si="1"/>
        <v>6000</v>
      </c>
      <c r="W18" s="60">
        <f t="shared" si="1"/>
        <v>6000</v>
      </c>
      <c r="X18" s="60">
        <f t="shared" si="1"/>
        <v>0</v>
      </c>
      <c r="Y18" s="60">
        <f t="shared" si="1"/>
        <v>0</v>
      </c>
      <c r="Z18" s="60">
        <f t="shared" si="1"/>
        <v>0</v>
      </c>
      <c r="AA18" s="60">
        <f t="shared" si="1"/>
        <v>0</v>
      </c>
      <c r="AB18" s="60">
        <f t="shared" si="1"/>
        <v>0</v>
      </c>
      <c r="AC18" s="60">
        <f t="shared" si="1"/>
        <v>281078</v>
      </c>
      <c r="AD18" s="60">
        <f t="shared" si="1"/>
        <v>33233</v>
      </c>
      <c r="AE18" s="60">
        <f t="shared" si="1"/>
        <v>0</v>
      </c>
      <c r="AF18" s="60">
        <f t="shared" si="1"/>
        <v>0</v>
      </c>
      <c r="AG18" s="60">
        <f t="shared" si="1"/>
        <v>247845</v>
      </c>
      <c r="AH18" s="60">
        <f t="shared" si="1"/>
        <v>202150</v>
      </c>
      <c r="AI18" s="60">
        <f t="shared" si="1"/>
        <v>45695</v>
      </c>
      <c r="AJ18" s="60">
        <f t="shared" si="1"/>
        <v>0</v>
      </c>
    </row>
    <row r="19" spans="1:36" ht="54">
      <c r="A19" s="62" t="s">
        <v>58</v>
      </c>
      <c r="B19" s="63" t="s">
        <v>137</v>
      </c>
      <c r="C19" s="63">
        <v>7889785</v>
      </c>
      <c r="D19" s="64" t="s">
        <v>138</v>
      </c>
      <c r="E19" s="64"/>
      <c r="F19" s="64"/>
      <c r="G19" s="64" t="s">
        <v>139</v>
      </c>
      <c r="H19" s="65">
        <v>479316</v>
      </c>
      <c r="I19" s="65">
        <v>42396</v>
      </c>
      <c r="J19" s="65">
        <v>42396</v>
      </c>
      <c r="K19" s="88" t="s">
        <v>140</v>
      </c>
      <c r="L19" s="65">
        <v>436920</v>
      </c>
      <c r="M19" s="65">
        <v>262152</v>
      </c>
      <c r="N19" s="65">
        <v>174768</v>
      </c>
      <c r="O19" s="65">
        <f>+P19+S19</f>
        <v>476243</v>
      </c>
      <c r="P19" s="65">
        <v>39323</v>
      </c>
      <c r="Q19" s="65"/>
      <c r="R19" s="65"/>
      <c r="S19" s="65">
        <f>+T19+U19</f>
        <v>436920</v>
      </c>
      <c r="T19" s="65">
        <v>262152</v>
      </c>
      <c r="U19" s="65">
        <v>174768</v>
      </c>
      <c r="V19" s="65">
        <f>+W19+Z19</f>
        <v>6000</v>
      </c>
      <c r="W19" s="65">
        <f>3000+3000</f>
        <v>6000</v>
      </c>
      <c r="X19" s="65"/>
      <c r="Y19" s="65"/>
      <c r="Z19" s="65">
        <f>+AA19+AB19</f>
        <v>0</v>
      </c>
      <c r="AA19" s="65"/>
      <c r="AB19" s="65"/>
      <c r="AC19" s="65">
        <f>+AD19+AG19</f>
        <v>281078</v>
      </c>
      <c r="AD19" s="65">
        <v>33233</v>
      </c>
      <c r="AE19" s="65"/>
      <c r="AF19" s="65"/>
      <c r="AG19" s="65">
        <f>AH19+AI19</f>
        <v>247845</v>
      </c>
      <c r="AH19" s="69">
        <v>202150</v>
      </c>
      <c r="AI19" s="69">
        <v>45695</v>
      </c>
      <c r="AJ19" s="70"/>
    </row>
    <row r="20" spans="1:36" s="48" customFormat="1" ht="17.399999999999999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</row>
    <row r="21" spans="1:36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</row>
    <row r="22" spans="1:36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</row>
    <row r="23" spans="1:36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</row>
    <row r="24" spans="1:36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</row>
    <row r="25" spans="1:36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</row>
    <row r="26" spans="1:36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</row>
    <row r="27" spans="1:36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</row>
    <row r="28" spans="1:36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</row>
    <row r="29" spans="1:36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</row>
    <row r="30" spans="1:36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</row>
    <row r="31" spans="1:36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</row>
    <row r="33" spans="1:36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</row>
    <row r="34" spans="1:36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</row>
    <row r="35" spans="1:36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</row>
    <row r="36" spans="1:36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</row>
    <row r="37" spans="1:36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</row>
    <row r="38" spans="1:36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</row>
    <row r="39" spans="1:36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</row>
    <row r="40" spans="1:36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</row>
    <row r="41" spans="1:36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</row>
    <row r="42" spans="1:36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</row>
    <row r="43" spans="1:36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</row>
    <row r="44" spans="1:36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</row>
    <row r="45" spans="1:36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</row>
    <row r="46" spans="1:36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</row>
    <row r="47" spans="1:36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</row>
    <row r="48" spans="1:36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</row>
    <row r="49" spans="1:36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</row>
    <row r="50" spans="1:36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</row>
    <row r="51" spans="1:36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</row>
    <row r="52" spans="1:36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</row>
    <row r="53" spans="1:36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</row>
    <row r="54" spans="1:36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</row>
    <row r="55" spans="1:36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</row>
    <row r="56" spans="1:36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</row>
    <row r="57" spans="1:36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</row>
    <row r="58" spans="1:36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</row>
    <row r="59" spans="1:36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</row>
    <row r="60" spans="1:36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</row>
    <row r="61" spans="1:36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</row>
    <row r="62" spans="1:36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</row>
    <row r="63" spans="1:36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</row>
    <row r="64" spans="1:36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</row>
    <row r="65" spans="1:36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</row>
    <row r="66" spans="1:36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</row>
    <row r="67" spans="1:36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</row>
    <row r="68" spans="1:36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</row>
    <row r="69" spans="1:36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</row>
    <row r="70" spans="1:36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</row>
    <row r="71" spans="1:36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</row>
    <row r="72" spans="1:36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</row>
    <row r="73" spans="1:36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</row>
    <row r="74" spans="1:36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</row>
    <row r="75" spans="1:36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</row>
    <row r="76" spans="1:36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</row>
    <row r="77" spans="1:36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</row>
    <row r="78" spans="1:36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</row>
    <row r="79" spans="1:36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</row>
    <row r="80" spans="1:36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</row>
    <row r="81" spans="1:36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</row>
    <row r="82" spans="1:36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</row>
    <row r="83" spans="1:36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</row>
    <row r="84" spans="1:36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</row>
    <row r="85" spans="1:36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</row>
    <row r="86" spans="1:36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</row>
    <row r="87" spans="1:36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</row>
    <row r="88" spans="1:36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</row>
    <row r="89" spans="1:36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</row>
    <row r="90" spans="1:36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</row>
    <row r="91" spans="1:36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</row>
    <row r="92" spans="1:36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</row>
    <row r="93" spans="1:36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</row>
    <row r="94" spans="1:36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</row>
    <row r="95" spans="1:36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</row>
    <row r="96" spans="1:36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</row>
    <row r="97" spans="1:36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</row>
    <row r="98" spans="1:36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</row>
    <row r="99" spans="1:36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</row>
    <row r="100" spans="1:36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</row>
    <row r="101" spans="1:36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</row>
    <row r="102" spans="1:36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</row>
    <row r="103" spans="1:36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</row>
    <row r="104" spans="1:36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</row>
    <row r="105" spans="1:36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</row>
    <row r="106" spans="1:36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</row>
    <row r="107" spans="1:36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</row>
    <row r="108" spans="1:36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</row>
    <row r="109" spans="1:36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</row>
    <row r="110" spans="1:36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</row>
    <row r="111" spans="1:36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</row>
    <row r="112" spans="1:36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</row>
    <row r="113" spans="1:36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</row>
    <row r="114" spans="1:36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</row>
    <row r="115" spans="1:36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</row>
    <row r="116" spans="1:36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</row>
    <row r="117" spans="1:36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</row>
    <row r="118" spans="1:36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</row>
    <row r="119" spans="1:36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</row>
    <row r="120" spans="1:36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</row>
    <row r="121" spans="1:36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</row>
    <row r="122" spans="1:36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</row>
    <row r="123" spans="1:36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</row>
    <row r="124" spans="1:36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</row>
    <row r="125" spans="1:36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</row>
    <row r="126" spans="1:36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</row>
    <row r="127" spans="1:36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</row>
    <row r="128" spans="1:36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</row>
    <row r="129" spans="1:36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</row>
    <row r="130" spans="1:36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</row>
    <row r="131" spans="1:36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</row>
    <row r="132" spans="1:36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</row>
    <row r="133" spans="1:36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</row>
    <row r="134" spans="1:36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</row>
    <row r="135" spans="1:36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</row>
    <row r="136" spans="1:36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</row>
    <row r="137" spans="1:36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</row>
    <row r="138" spans="1:36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</row>
    <row r="139" spans="1:36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</row>
    <row r="140" spans="1:36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</row>
    <row r="141" spans="1:36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</row>
    <row r="142" spans="1:36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</row>
    <row r="143" spans="1:36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</row>
    <row r="144" spans="1:36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</row>
    <row r="145" spans="1:36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</row>
    <row r="146" spans="1:36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</row>
    <row r="147" spans="1:36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</row>
    <row r="148" spans="1:36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</row>
    <row r="149" spans="1:36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</row>
    <row r="150" spans="1:36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</row>
    <row r="151" spans="1:36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</row>
    <row r="152" spans="1:36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</row>
    <row r="153" spans="1:36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</row>
    <row r="154" spans="1:36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</row>
    <row r="155" spans="1:36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</row>
    <row r="156" spans="1:36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</row>
    <row r="157" spans="1:36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</row>
    <row r="158" spans="1:36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</row>
    <row r="159" spans="1:36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</row>
    <row r="160" spans="1:36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</row>
    <row r="161" spans="1:36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</row>
    <row r="162" spans="1:36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</row>
    <row r="163" spans="1:36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</row>
    <row r="164" spans="1:36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</row>
    <row r="165" spans="1:36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</row>
    <row r="166" spans="1:36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</row>
    <row r="167" spans="1:36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</row>
    <row r="168" spans="1:36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</row>
    <row r="169" spans="1:36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</row>
    <row r="170" spans="1:36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</row>
    <row r="171" spans="1:36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</row>
    <row r="172" spans="1:36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</row>
    <row r="173" spans="1:36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</row>
    <row r="174" spans="1:36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</row>
    <row r="175" spans="1:36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</row>
    <row r="176" spans="1:36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</row>
    <row r="177" spans="1:36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</row>
    <row r="178" spans="1:36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</row>
    <row r="179" spans="1:36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</row>
    <row r="180" spans="1:36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</row>
    <row r="181" spans="1:36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</row>
    <row r="182" spans="1:36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</row>
    <row r="183" spans="1:36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</row>
    <row r="184" spans="1:36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</row>
    <row r="185" spans="1:36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</row>
    <row r="186" spans="1:36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</row>
    <row r="187" spans="1:36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</row>
    <row r="188" spans="1:36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</row>
    <row r="189" spans="1:36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</row>
    <row r="190" spans="1:36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</row>
    <row r="191" spans="1:36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</row>
    <row r="192" spans="1:36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</row>
    <row r="193" spans="1:36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</row>
    <row r="194" spans="1:36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</row>
    <row r="195" spans="1:36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</row>
    <row r="196" spans="1:36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</row>
    <row r="197" spans="1:36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</row>
    <row r="198" spans="1:36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</row>
    <row r="199" spans="1:36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</row>
    <row r="200" spans="1:36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</row>
    <row r="201" spans="1:36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</row>
    <row r="202" spans="1:36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</row>
    <row r="203" spans="1:36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</row>
    <row r="204" spans="1:36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</row>
    <row r="205" spans="1:36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</row>
    <row r="206" spans="1:36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</row>
    <row r="207" spans="1:36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</row>
    <row r="208" spans="1:36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</row>
    <row r="209" spans="1:36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</row>
    <row r="210" spans="1:36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</row>
    <row r="211" spans="1:36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</row>
    <row r="212" spans="1:36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</row>
    <row r="213" spans="1:36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</row>
    <row r="214" spans="1:36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</row>
    <row r="215" spans="1:36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</row>
    <row r="216" spans="1:36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</row>
    <row r="217" spans="1:36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</row>
    <row r="218" spans="1:36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</row>
    <row r="219" spans="1:36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</row>
    <row r="220" spans="1:36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</row>
    <row r="221" spans="1:36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</row>
    <row r="222" spans="1:36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</row>
    <row r="223" spans="1:36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</row>
    <row r="224" spans="1:36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</row>
    <row r="225" spans="1:36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</row>
    <row r="226" spans="1:36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</row>
    <row r="227" spans="1:36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</row>
    <row r="228" spans="1:36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</row>
    <row r="229" spans="1:36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</row>
    <row r="230" spans="1:36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</row>
    <row r="231" spans="1:36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</row>
    <row r="232" spans="1:36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</row>
    <row r="233" spans="1:36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</row>
    <row r="234" spans="1:36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</row>
    <row r="235" spans="1:36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</row>
    <row r="236" spans="1:36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</row>
    <row r="237" spans="1:36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</row>
    <row r="238" spans="1:36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</row>
    <row r="239" spans="1:36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</row>
    <row r="240" spans="1:36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</row>
    <row r="241" spans="1:36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</row>
    <row r="242" spans="1:36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</row>
    <row r="243" spans="1:36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</row>
    <row r="244" spans="1:36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</row>
    <row r="245" spans="1:36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</row>
    <row r="246" spans="1:36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</row>
    <row r="247" spans="1:36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</row>
    <row r="248" spans="1:36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</row>
    <row r="249" spans="1:36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</row>
    <row r="250" spans="1:36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</row>
    <row r="251" spans="1:36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</row>
    <row r="252" spans="1:36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</row>
    <row r="253" spans="1:36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</row>
    <row r="254" spans="1:36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</row>
    <row r="255" spans="1:36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</row>
    <row r="256" spans="1:36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</row>
    <row r="257" spans="1:36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</row>
    <row r="258" spans="1:36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</row>
    <row r="259" spans="1:36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</row>
    <row r="260" spans="1:36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</row>
    <row r="261" spans="1:36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</row>
    <row r="262" spans="1:36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</row>
    <row r="263" spans="1:36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</row>
    <row r="264" spans="1:36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</row>
    <row r="265" spans="1:36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</row>
    <row r="266" spans="1:36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</row>
    <row r="267" spans="1:36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</row>
    <row r="268" spans="1:36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</row>
    <row r="269" spans="1:36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</row>
    <row r="270" spans="1:36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</row>
    <row r="271" spans="1:36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</row>
    <row r="272" spans="1:36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</row>
    <row r="273" spans="1:36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</row>
    <row r="274" spans="1:36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</row>
    <row r="275" spans="1:36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</row>
    <row r="276" spans="1:36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</row>
    <row r="277" spans="1:36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</row>
    <row r="278" spans="1:36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</row>
    <row r="279" spans="1:36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</row>
    <row r="280" spans="1:36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</row>
    <row r="281" spans="1:36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</row>
    <row r="282" spans="1:36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</row>
    <row r="283" spans="1:36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</row>
    <row r="284" spans="1:36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</row>
    <row r="285" spans="1:36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</row>
    <row r="286" spans="1:36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</row>
    <row r="287" spans="1:36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</row>
    <row r="288" spans="1:36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</row>
    <row r="289" spans="1:36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</row>
    <row r="290" spans="1:36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</row>
    <row r="291" spans="1:36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</row>
    <row r="292" spans="1:36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</row>
    <row r="293" spans="1:36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</row>
    <row r="294" spans="1:36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</row>
    <row r="295" spans="1:36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</row>
    <row r="296" spans="1:36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</row>
    <row r="297" spans="1:36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</row>
    <row r="298" spans="1:36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</row>
    <row r="299" spans="1:36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</row>
    <row r="300" spans="1:36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</row>
    <row r="301" spans="1:36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</row>
    <row r="302" spans="1:36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</row>
  </sheetData>
  <mergeCells count="63">
    <mergeCell ref="AJ5:AJ12"/>
    <mergeCell ref="K8:N9"/>
    <mergeCell ref="I8:J9"/>
    <mergeCell ref="O5:U6"/>
    <mergeCell ref="V5:AB6"/>
    <mergeCell ref="AC5:AI6"/>
    <mergeCell ref="Y10:Y12"/>
    <mergeCell ref="Z9:Z12"/>
    <mergeCell ref="AA10:AA12"/>
    <mergeCell ref="AB10:AB12"/>
    <mergeCell ref="AC7:AC12"/>
    <mergeCell ref="AD9:AD12"/>
    <mergeCell ref="AE10:AE12"/>
    <mergeCell ref="AF10:AF12"/>
    <mergeCell ref="AH9:AI9"/>
    <mergeCell ref="AD7:AI7"/>
    <mergeCell ref="AD8:AF8"/>
    <mergeCell ref="AG8:AI8"/>
    <mergeCell ref="AH10:AH12"/>
    <mergeCell ref="AI10:AI12"/>
    <mergeCell ref="H6:N6"/>
    <mergeCell ref="AG9:AG12"/>
    <mergeCell ref="V7:V12"/>
    <mergeCell ref="X9:Y9"/>
    <mergeCell ref="AE9:AF9"/>
    <mergeCell ref="R10:R12"/>
    <mergeCell ref="S9:S12"/>
    <mergeCell ref="Q9:R9"/>
    <mergeCell ref="L10:N10"/>
    <mergeCell ref="M11:N11"/>
    <mergeCell ref="L11:L12"/>
    <mergeCell ref="T9:U9"/>
    <mergeCell ref="W9:W12"/>
    <mergeCell ref="I7:N7"/>
    <mergeCell ref="P7:U7"/>
    <mergeCell ref="W7:AB7"/>
    <mergeCell ref="AA9:AB9"/>
    <mergeCell ref="X10:X12"/>
    <mergeCell ref="T10:T12"/>
    <mergeCell ref="U10:U12"/>
    <mergeCell ref="P8:R8"/>
    <mergeCell ref="S8:U8"/>
    <mergeCell ref="W8:Y8"/>
    <mergeCell ref="Z8:AB8"/>
    <mergeCell ref="O7:O12"/>
    <mergeCell ref="P9:P12"/>
    <mergeCell ref="Q10:Q12"/>
    <mergeCell ref="A1:AJ1"/>
    <mergeCell ref="A2:AJ2"/>
    <mergeCell ref="A3:AJ3"/>
    <mergeCell ref="A4:AJ4"/>
    <mergeCell ref="G5:N5"/>
    <mergeCell ref="A5:A12"/>
    <mergeCell ref="B5:B12"/>
    <mergeCell ref="C5:C12"/>
    <mergeCell ref="D5:D12"/>
    <mergeCell ref="E5:E12"/>
    <mergeCell ref="F5:F12"/>
    <mergeCell ref="G6:G12"/>
    <mergeCell ref="H7:H12"/>
    <mergeCell ref="I10:I12"/>
    <mergeCell ref="J10:J12"/>
    <mergeCell ref="K10:K12"/>
  </mergeCells>
  <printOptions horizontalCentered="1"/>
  <pageMargins left="0" right="0" top="0.196850393700787" bottom="0" header="0.31496062992126" footer="0.31496062992126"/>
  <pageSetup paperSize="9" scale="3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A383"/>
  <sheetViews>
    <sheetView topLeftCell="A5" zoomScale="70" zoomScaleNormal="70" zoomScalePageLayoutView="55" workbookViewId="0">
      <selection activeCell="I21" sqref="I21"/>
    </sheetView>
  </sheetViews>
  <sheetFormatPr defaultColWidth="9.109375" defaultRowHeight="18"/>
  <cols>
    <col min="1" max="1" width="5.109375" style="7" customWidth="1"/>
    <col min="2" max="2" width="28.33203125" style="8" customWidth="1"/>
    <col min="3" max="6" width="10" style="9" customWidth="1"/>
    <col min="7" max="27" width="10" style="10" customWidth="1"/>
    <col min="28" max="16384" width="9.109375" style="11"/>
  </cols>
  <sheetData>
    <row r="1" spans="1:27" s="1" customFormat="1" ht="32.25" hidden="1" customHeight="1">
      <c r="A1" s="12"/>
      <c r="B1" s="6"/>
      <c r="C1" s="6"/>
      <c r="D1" s="6"/>
      <c r="E1" s="6"/>
      <c r="F1" s="6"/>
      <c r="G1" s="6"/>
      <c r="H1" s="5"/>
      <c r="I1" s="35"/>
      <c r="J1" s="35"/>
      <c r="K1" s="35"/>
      <c r="L1" s="35"/>
      <c r="M1" s="5"/>
      <c r="N1" s="5"/>
      <c r="O1" s="5"/>
      <c r="P1" s="5"/>
      <c r="Q1" s="5"/>
      <c r="R1" s="5"/>
      <c r="S1" s="5"/>
      <c r="T1" s="5"/>
      <c r="U1" s="6"/>
      <c r="V1" s="35"/>
      <c r="W1" s="35"/>
      <c r="X1" s="35"/>
      <c r="Y1" s="35"/>
      <c r="Z1" s="35"/>
      <c r="AA1" s="10" t="s">
        <v>30</v>
      </c>
    </row>
    <row r="2" spans="1:27" s="1" customFormat="1">
      <c r="A2" s="265" t="s">
        <v>141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</row>
    <row r="3" spans="1:27" ht="44.85" customHeight="1">
      <c r="A3" s="266" t="s">
        <v>142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</row>
    <row r="4" spans="1:27">
      <c r="A4" s="267" t="e">
        <f>#REF!</f>
        <v>#REF!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</row>
    <row r="5" spans="1:27" s="2" customFormat="1">
      <c r="A5" s="268" t="s">
        <v>4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</row>
    <row r="6" spans="1:27" s="3" customFormat="1" ht="29.25" customHeight="1">
      <c r="A6" s="278" t="s">
        <v>32</v>
      </c>
      <c r="B6" s="269" t="s">
        <v>33</v>
      </c>
      <c r="C6" s="269" t="s">
        <v>34</v>
      </c>
      <c r="D6" s="269" t="s">
        <v>35</v>
      </c>
      <c r="E6" s="269" t="s">
        <v>36</v>
      </c>
      <c r="F6" s="246" t="s">
        <v>37</v>
      </c>
      <c r="G6" s="246"/>
      <c r="H6" s="246"/>
      <c r="I6" s="259" t="s">
        <v>38</v>
      </c>
      <c r="J6" s="272"/>
      <c r="K6" s="272"/>
      <c r="L6" s="273"/>
      <c r="M6" s="240" t="s">
        <v>39</v>
      </c>
      <c r="N6" s="241"/>
      <c r="O6" s="241"/>
      <c r="P6" s="241"/>
      <c r="Q6" s="241"/>
      <c r="R6" s="241"/>
      <c r="S6" s="241"/>
      <c r="T6" s="242"/>
      <c r="U6" s="259" t="s">
        <v>118</v>
      </c>
      <c r="V6" s="263"/>
      <c r="W6" s="259" t="s">
        <v>40</v>
      </c>
      <c r="X6" s="272"/>
      <c r="Y6" s="272"/>
      <c r="Z6" s="273"/>
      <c r="AA6" s="269" t="s">
        <v>11</v>
      </c>
    </row>
    <row r="7" spans="1:27" s="3" customFormat="1" ht="61.5" customHeight="1">
      <c r="A7" s="278"/>
      <c r="B7" s="269"/>
      <c r="C7" s="269"/>
      <c r="D7" s="269"/>
      <c r="E7" s="269"/>
      <c r="F7" s="246" t="s">
        <v>42</v>
      </c>
      <c r="G7" s="246" t="s">
        <v>43</v>
      </c>
      <c r="H7" s="246"/>
      <c r="I7" s="274"/>
      <c r="J7" s="275"/>
      <c r="K7" s="275"/>
      <c r="L7" s="276"/>
      <c r="M7" s="240" t="s">
        <v>12</v>
      </c>
      <c r="N7" s="242"/>
      <c r="O7" s="240" t="s">
        <v>44</v>
      </c>
      <c r="P7" s="242"/>
      <c r="Q7" s="240" t="s">
        <v>143</v>
      </c>
      <c r="R7" s="242"/>
      <c r="S7" s="240" t="s">
        <v>45</v>
      </c>
      <c r="T7" s="242"/>
      <c r="U7" s="270"/>
      <c r="V7" s="271"/>
      <c r="W7" s="274"/>
      <c r="X7" s="275"/>
      <c r="Y7" s="275"/>
      <c r="Z7" s="276"/>
      <c r="AA7" s="269"/>
    </row>
    <row r="8" spans="1:27" s="3" customFormat="1" ht="57.15" customHeight="1">
      <c r="A8" s="278"/>
      <c r="B8" s="269"/>
      <c r="C8" s="269"/>
      <c r="D8" s="269"/>
      <c r="E8" s="269"/>
      <c r="F8" s="246"/>
      <c r="G8" s="246" t="s">
        <v>46</v>
      </c>
      <c r="H8" s="253" t="s">
        <v>144</v>
      </c>
      <c r="I8" s="246" t="s">
        <v>46</v>
      </c>
      <c r="J8" s="246" t="s">
        <v>144</v>
      </c>
      <c r="K8" s="246"/>
      <c r="L8" s="246"/>
      <c r="M8" s="246" t="s">
        <v>46</v>
      </c>
      <c r="N8" s="253" t="s">
        <v>144</v>
      </c>
      <c r="O8" s="246" t="s">
        <v>46</v>
      </c>
      <c r="P8" s="253" t="s">
        <v>144</v>
      </c>
      <c r="Q8" s="246" t="s">
        <v>46</v>
      </c>
      <c r="R8" s="253" t="s">
        <v>144</v>
      </c>
      <c r="S8" s="246" t="s">
        <v>46</v>
      </c>
      <c r="T8" s="253" t="s">
        <v>144</v>
      </c>
      <c r="U8" s="246" t="s">
        <v>46</v>
      </c>
      <c r="V8" s="253" t="s">
        <v>144</v>
      </c>
      <c r="W8" s="246" t="s">
        <v>46</v>
      </c>
      <c r="X8" s="246" t="s">
        <v>144</v>
      </c>
      <c r="Y8" s="246"/>
      <c r="Z8" s="246"/>
      <c r="AA8" s="269"/>
    </row>
    <row r="9" spans="1:27" s="3" customFormat="1" ht="30.75" customHeight="1">
      <c r="A9" s="278"/>
      <c r="B9" s="269"/>
      <c r="C9" s="269"/>
      <c r="D9" s="269"/>
      <c r="E9" s="269"/>
      <c r="F9" s="246"/>
      <c r="G9" s="246"/>
      <c r="H9" s="254"/>
      <c r="I9" s="246"/>
      <c r="J9" s="253" t="s">
        <v>48</v>
      </c>
      <c r="K9" s="277" t="s">
        <v>49</v>
      </c>
      <c r="L9" s="277"/>
      <c r="M9" s="246"/>
      <c r="N9" s="254"/>
      <c r="O9" s="246"/>
      <c r="P9" s="254"/>
      <c r="Q9" s="246"/>
      <c r="R9" s="254"/>
      <c r="S9" s="246"/>
      <c r="T9" s="254"/>
      <c r="U9" s="246"/>
      <c r="V9" s="254"/>
      <c r="W9" s="246"/>
      <c r="X9" s="253" t="s">
        <v>48</v>
      </c>
      <c r="Y9" s="277" t="s">
        <v>49</v>
      </c>
      <c r="Z9" s="277"/>
      <c r="AA9" s="269"/>
    </row>
    <row r="10" spans="1:27" s="3" customFormat="1" ht="120.15" customHeight="1">
      <c r="A10" s="278"/>
      <c r="B10" s="269"/>
      <c r="C10" s="269"/>
      <c r="D10" s="269"/>
      <c r="E10" s="269"/>
      <c r="F10" s="246"/>
      <c r="G10" s="279"/>
      <c r="H10" s="255"/>
      <c r="I10" s="279"/>
      <c r="J10" s="255"/>
      <c r="K10" s="37" t="s">
        <v>50</v>
      </c>
      <c r="L10" s="36" t="s">
        <v>51</v>
      </c>
      <c r="M10" s="279"/>
      <c r="N10" s="255"/>
      <c r="O10" s="279"/>
      <c r="P10" s="255"/>
      <c r="Q10" s="279"/>
      <c r="R10" s="255"/>
      <c r="S10" s="279"/>
      <c r="T10" s="255"/>
      <c r="U10" s="279"/>
      <c r="V10" s="255"/>
      <c r="W10" s="279"/>
      <c r="X10" s="255"/>
      <c r="Y10" s="37" t="s">
        <v>50</v>
      </c>
      <c r="Z10" s="36" t="s">
        <v>51</v>
      </c>
      <c r="AA10" s="269"/>
    </row>
    <row r="11" spans="1:27" s="4" customFormat="1" ht="30.75" customHeight="1">
      <c r="A11" s="14">
        <v>1</v>
      </c>
      <c r="B11" s="13">
        <v>2</v>
      </c>
      <c r="C11" s="14">
        <v>3</v>
      </c>
      <c r="D11" s="13">
        <v>4</v>
      </c>
      <c r="E11" s="14">
        <v>5</v>
      </c>
      <c r="F11" s="13">
        <v>6</v>
      </c>
      <c r="G11" s="14">
        <v>7</v>
      </c>
      <c r="H11" s="13">
        <v>8</v>
      </c>
      <c r="I11" s="14">
        <v>9</v>
      </c>
      <c r="J11" s="13">
        <v>10</v>
      </c>
      <c r="K11" s="14">
        <v>11</v>
      </c>
      <c r="L11" s="13">
        <v>12</v>
      </c>
      <c r="M11" s="14">
        <v>13</v>
      </c>
      <c r="N11" s="13">
        <v>14</v>
      </c>
      <c r="O11" s="14">
        <v>15</v>
      </c>
      <c r="P11" s="13">
        <v>16</v>
      </c>
      <c r="Q11" s="14">
        <v>15</v>
      </c>
      <c r="R11" s="13">
        <v>16</v>
      </c>
      <c r="S11" s="14">
        <v>17</v>
      </c>
      <c r="T11" s="13">
        <v>18</v>
      </c>
      <c r="U11" s="14">
        <v>19</v>
      </c>
      <c r="V11" s="13">
        <v>20</v>
      </c>
      <c r="W11" s="14">
        <v>21</v>
      </c>
      <c r="X11" s="13">
        <v>22</v>
      </c>
      <c r="Y11" s="14">
        <v>23</v>
      </c>
      <c r="Z11" s="13">
        <v>24</v>
      </c>
      <c r="AA11" s="14">
        <v>25</v>
      </c>
    </row>
    <row r="12" spans="1:27" s="4" customFormat="1">
      <c r="A12" s="15"/>
      <c r="B12" s="16" t="s">
        <v>24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27" s="4" customFormat="1" ht="37.799999999999997">
      <c r="A13" s="18" t="s">
        <v>55</v>
      </c>
      <c r="B13" s="19" t="s">
        <v>145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7" s="4" customFormat="1">
      <c r="A14" s="21" t="s">
        <v>133</v>
      </c>
      <c r="B14" s="19" t="s">
        <v>146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</row>
    <row r="15" spans="1:27" s="4" customFormat="1">
      <c r="A15" s="22">
        <v>1</v>
      </c>
      <c r="B15" s="23" t="s">
        <v>147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</row>
    <row r="16" spans="1:27" s="4" customFormat="1">
      <c r="A16" s="22" t="s">
        <v>148</v>
      </c>
      <c r="B16" s="89" t="s">
        <v>149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</row>
    <row r="17" spans="1:27" s="4" customFormat="1">
      <c r="A17" s="21" t="s">
        <v>150</v>
      </c>
      <c r="B17" s="19" t="s">
        <v>89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1:27" s="5" customFormat="1" ht="69.599999999999994">
      <c r="A18" s="24" t="s">
        <v>58</v>
      </c>
      <c r="B18" s="25" t="s">
        <v>151</v>
      </c>
      <c r="C18" s="26"/>
      <c r="D18" s="26"/>
      <c r="E18" s="26"/>
      <c r="F18" s="26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</row>
    <row r="19" spans="1:27" s="6" customFormat="1">
      <c r="A19" s="28" t="s">
        <v>135</v>
      </c>
      <c r="B19" s="29" t="s">
        <v>152</v>
      </c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>
      <c r="A20" s="32" t="s">
        <v>15</v>
      </c>
      <c r="B20" s="23" t="s">
        <v>147</v>
      </c>
      <c r="C20" s="33"/>
      <c r="D20" s="33"/>
      <c r="E20" s="33"/>
      <c r="F20" s="33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</row>
    <row r="21" spans="1:27">
      <c r="A21" s="32" t="s">
        <v>16</v>
      </c>
      <c r="B21" s="23" t="s">
        <v>147</v>
      </c>
      <c r="C21" s="33"/>
      <c r="D21" s="33"/>
      <c r="E21" s="33"/>
      <c r="F21" s="33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</row>
    <row r="22" spans="1:27">
      <c r="A22" s="32" t="s">
        <v>148</v>
      </c>
      <c r="B22" s="89" t="s">
        <v>149</v>
      </c>
      <c r="C22" s="33"/>
      <c r="D22" s="33"/>
      <c r="E22" s="33"/>
      <c r="F22" s="33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</row>
    <row r="23" spans="1:27" s="6" customFormat="1">
      <c r="A23" s="28" t="s">
        <v>153</v>
      </c>
      <c r="B23" s="29" t="s">
        <v>136</v>
      </c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 spans="1:27">
      <c r="A24" s="32" t="s">
        <v>15</v>
      </c>
      <c r="B24" s="23" t="s">
        <v>147</v>
      </c>
      <c r="C24" s="33"/>
      <c r="D24" s="33"/>
      <c r="E24" s="33"/>
      <c r="F24" s="33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</row>
    <row r="25" spans="1:27">
      <c r="A25" s="32" t="s">
        <v>148</v>
      </c>
      <c r="B25" s="89" t="s">
        <v>149</v>
      </c>
      <c r="C25" s="33"/>
      <c r="D25" s="33"/>
      <c r="E25" s="33"/>
      <c r="F25" s="33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</row>
    <row r="26" spans="1:27" s="6" customFormat="1">
      <c r="A26" s="28" t="s">
        <v>154</v>
      </c>
      <c r="B26" s="29" t="s">
        <v>155</v>
      </c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</row>
    <row r="27" spans="1:27">
      <c r="A27" s="32" t="s">
        <v>15</v>
      </c>
      <c r="B27" s="23" t="s">
        <v>147</v>
      </c>
      <c r="C27" s="33"/>
      <c r="D27" s="33"/>
      <c r="E27" s="33"/>
      <c r="F27" s="33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</row>
    <row r="28" spans="1:27">
      <c r="A28" s="32" t="s">
        <v>148</v>
      </c>
      <c r="B28" s="89" t="s">
        <v>149</v>
      </c>
      <c r="C28" s="33"/>
      <c r="D28" s="33"/>
      <c r="E28" s="33"/>
      <c r="F28" s="33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</row>
    <row r="29" spans="1:27" ht="34.799999999999997">
      <c r="A29" s="24" t="s">
        <v>65</v>
      </c>
      <c r="B29" s="25" t="s">
        <v>52</v>
      </c>
      <c r="C29" s="33"/>
      <c r="D29" s="33"/>
      <c r="E29" s="33"/>
      <c r="F29" s="33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</row>
    <row r="30" spans="1:27" s="6" customFormat="1">
      <c r="A30" s="28" t="s">
        <v>135</v>
      </c>
      <c r="B30" s="29" t="s">
        <v>152</v>
      </c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</row>
    <row r="31" spans="1:27">
      <c r="A31" s="32" t="s">
        <v>15</v>
      </c>
      <c r="B31" s="23" t="s">
        <v>147</v>
      </c>
      <c r="C31" s="33"/>
      <c r="D31" s="33"/>
      <c r="E31" s="33"/>
      <c r="F31" s="33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</row>
    <row r="32" spans="1:27">
      <c r="A32" s="32" t="s">
        <v>148</v>
      </c>
      <c r="B32" s="89" t="s">
        <v>149</v>
      </c>
      <c r="C32" s="33"/>
      <c r="D32" s="33"/>
      <c r="E32" s="33"/>
      <c r="F32" s="33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</row>
    <row r="33" spans="1:27" s="6" customFormat="1">
      <c r="A33" s="28" t="s">
        <v>153</v>
      </c>
      <c r="B33" s="29" t="s">
        <v>136</v>
      </c>
      <c r="C33" s="30"/>
      <c r="D33" s="30"/>
      <c r="E33" s="30"/>
      <c r="F33" s="30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</row>
    <row r="34" spans="1:27">
      <c r="A34" s="32" t="s">
        <v>15</v>
      </c>
      <c r="B34" s="23" t="s">
        <v>147</v>
      </c>
      <c r="C34" s="33"/>
      <c r="D34" s="33"/>
      <c r="E34" s="33"/>
      <c r="F34" s="33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</row>
    <row r="35" spans="1:27">
      <c r="A35" s="32" t="s">
        <v>148</v>
      </c>
      <c r="B35" s="89" t="s">
        <v>149</v>
      </c>
      <c r="C35" s="33"/>
      <c r="D35" s="33"/>
      <c r="E35" s="33"/>
      <c r="F35" s="33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</row>
    <row r="36" spans="1:27" s="6" customFormat="1">
      <c r="A36" s="28" t="s">
        <v>154</v>
      </c>
      <c r="B36" s="29" t="s">
        <v>155</v>
      </c>
      <c r="C36" s="30"/>
      <c r="D36" s="30"/>
      <c r="E36" s="30"/>
      <c r="F36" s="30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1:27">
      <c r="A37" s="32" t="s">
        <v>15</v>
      </c>
      <c r="B37" s="23" t="s">
        <v>147</v>
      </c>
      <c r="C37" s="33"/>
      <c r="D37" s="33"/>
      <c r="E37" s="33"/>
      <c r="F37" s="33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</row>
    <row r="38" spans="1:27">
      <c r="A38" s="32" t="s">
        <v>148</v>
      </c>
      <c r="B38" s="89" t="s">
        <v>149</v>
      </c>
      <c r="C38" s="33"/>
      <c r="D38" s="33"/>
      <c r="E38" s="33"/>
      <c r="F38" s="33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</row>
    <row r="39" spans="1:27" ht="52.2">
      <c r="A39" s="24" t="s">
        <v>156</v>
      </c>
      <c r="B39" s="25" t="s">
        <v>53</v>
      </c>
      <c r="C39" s="33"/>
      <c r="D39" s="33"/>
      <c r="E39" s="33"/>
      <c r="F39" s="33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</row>
    <row r="40" spans="1:27" s="6" customFormat="1">
      <c r="A40" s="28" t="s">
        <v>135</v>
      </c>
      <c r="B40" s="29" t="s">
        <v>152</v>
      </c>
      <c r="C40" s="30"/>
      <c r="D40" s="30"/>
      <c r="E40" s="30"/>
      <c r="F40" s="30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 spans="1:27">
      <c r="A41" s="32" t="s">
        <v>15</v>
      </c>
      <c r="B41" s="23" t="s">
        <v>147</v>
      </c>
      <c r="C41" s="33"/>
      <c r="D41" s="33"/>
      <c r="E41" s="33"/>
      <c r="F41" s="33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</row>
    <row r="42" spans="1:27">
      <c r="A42" s="32" t="s">
        <v>148</v>
      </c>
      <c r="B42" s="89" t="s">
        <v>149</v>
      </c>
      <c r="C42" s="33"/>
      <c r="D42" s="33"/>
      <c r="E42" s="33"/>
      <c r="F42" s="33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</row>
    <row r="43" spans="1:27" s="6" customFormat="1">
      <c r="A43" s="28" t="s">
        <v>153</v>
      </c>
      <c r="B43" s="29" t="s">
        <v>136</v>
      </c>
      <c r="C43" s="30"/>
      <c r="D43" s="30"/>
      <c r="E43" s="30"/>
      <c r="F43" s="30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27">
      <c r="A44" s="32" t="s">
        <v>15</v>
      </c>
      <c r="B44" s="23" t="s">
        <v>147</v>
      </c>
      <c r="C44" s="33"/>
      <c r="D44" s="33"/>
      <c r="E44" s="33"/>
      <c r="F44" s="33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</row>
    <row r="45" spans="1:27">
      <c r="A45" s="32" t="s">
        <v>148</v>
      </c>
      <c r="B45" s="89" t="s">
        <v>149</v>
      </c>
      <c r="C45" s="33"/>
      <c r="D45" s="33"/>
      <c r="E45" s="33"/>
      <c r="F45" s="33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</row>
    <row r="46" spans="1:27" s="6" customFormat="1">
      <c r="A46" s="28" t="s">
        <v>154</v>
      </c>
      <c r="B46" s="29" t="s">
        <v>155</v>
      </c>
      <c r="C46" s="30"/>
      <c r="D46" s="30"/>
      <c r="E46" s="30"/>
      <c r="F46" s="30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1:27">
      <c r="A47" s="32" t="s">
        <v>15</v>
      </c>
      <c r="B47" s="23" t="s">
        <v>147</v>
      </c>
      <c r="C47" s="33"/>
      <c r="D47" s="33"/>
      <c r="E47" s="33"/>
      <c r="F47" s="33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</row>
    <row r="48" spans="1:27">
      <c r="A48" s="32" t="s">
        <v>148</v>
      </c>
      <c r="B48" s="89" t="s">
        <v>149</v>
      </c>
      <c r="C48" s="33"/>
      <c r="D48" s="33"/>
      <c r="E48" s="33"/>
      <c r="F48" s="33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</row>
    <row r="49" spans="1:27" s="5" customFormat="1" ht="52.2">
      <c r="A49" s="24" t="s">
        <v>17</v>
      </c>
      <c r="B49" s="25" t="s">
        <v>157</v>
      </c>
      <c r="C49" s="26"/>
      <c r="D49" s="26"/>
      <c r="E49" s="26"/>
      <c r="F49" s="26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</row>
    <row r="50" spans="1:27">
      <c r="A50" s="32" t="s">
        <v>58</v>
      </c>
      <c r="B50" s="23" t="s">
        <v>147</v>
      </c>
      <c r="C50" s="33"/>
      <c r="D50" s="33"/>
      <c r="E50" s="33"/>
      <c r="F50" s="33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</row>
    <row r="51" spans="1:27">
      <c r="A51" s="32" t="s">
        <v>65</v>
      </c>
      <c r="B51" s="23" t="s">
        <v>147</v>
      </c>
      <c r="C51" s="33"/>
      <c r="D51" s="33"/>
      <c r="E51" s="33"/>
      <c r="F51" s="33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</row>
    <row r="52" spans="1:27">
      <c r="A52" s="32" t="s">
        <v>148</v>
      </c>
      <c r="B52" s="89" t="s">
        <v>149</v>
      </c>
      <c r="C52" s="33"/>
      <c r="D52" s="33"/>
      <c r="E52" s="33"/>
      <c r="F52" s="33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</row>
    <row r="53" spans="1:27" ht="34.799999999999997">
      <c r="A53" s="24" t="s">
        <v>18</v>
      </c>
      <c r="B53" s="25" t="s">
        <v>158</v>
      </c>
      <c r="C53" s="33"/>
      <c r="D53" s="33"/>
      <c r="E53" s="33"/>
      <c r="F53" s="33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</row>
    <row r="54" spans="1:27">
      <c r="A54" s="32" t="s">
        <v>58</v>
      </c>
      <c r="B54" s="23" t="s">
        <v>147</v>
      </c>
      <c r="C54" s="33"/>
      <c r="D54" s="33"/>
      <c r="E54" s="33"/>
      <c r="F54" s="33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</row>
    <row r="55" spans="1:27">
      <c r="A55" s="32" t="s">
        <v>65</v>
      </c>
      <c r="B55" s="23" t="s">
        <v>147</v>
      </c>
      <c r="C55" s="33"/>
      <c r="D55" s="33"/>
      <c r="E55" s="33"/>
      <c r="F55" s="33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</row>
    <row r="56" spans="1:27">
      <c r="A56" s="32" t="s">
        <v>148</v>
      </c>
      <c r="B56" s="89" t="s">
        <v>149</v>
      </c>
      <c r="C56" s="33"/>
      <c r="D56" s="33"/>
      <c r="E56" s="33"/>
      <c r="F56" s="33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</row>
    <row r="57" spans="1:27" s="5" customFormat="1" ht="52.2">
      <c r="A57" s="24" t="s">
        <v>19</v>
      </c>
      <c r="B57" s="25" t="s">
        <v>159</v>
      </c>
      <c r="C57" s="26"/>
      <c r="D57" s="26"/>
      <c r="E57" s="26"/>
      <c r="F57" s="26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</row>
    <row r="58" spans="1:27">
      <c r="A58" s="32" t="s">
        <v>58</v>
      </c>
      <c r="B58" s="23" t="s">
        <v>147</v>
      </c>
      <c r="C58" s="33"/>
      <c r="D58" s="33"/>
      <c r="E58" s="33"/>
      <c r="F58" s="33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</row>
    <row r="59" spans="1:27">
      <c r="A59" s="32" t="s">
        <v>65</v>
      </c>
      <c r="B59" s="23" t="s">
        <v>147</v>
      </c>
      <c r="C59" s="33"/>
      <c r="D59" s="33"/>
      <c r="E59" s="33"/>
      <c r="F59" s="33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</row>
    <row r="60" spans="1:27">
      <c r="A60" s="32" t="s">
        <v>148</v>
      </c>
      <c r="B60" s="89" t="s">
        <v>149</v>
      </c>
      <c r="C60" s="33"/>
      <c r="D60" s="33"/>
      <c r="E60" s="33"/>
      <c r="F60" s="33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</row>
    <row r="61" spans="1:27" ht="34.799999999999997">
      <c r="A61" s="24" t="s">
        <v>160</v>
      </c>
      <c r="B61" s="25" t="s">
        <v>161</v>
      </c>
      <c r="C61" s="33"/>
      <c r="D61" s="33"/>
      <c r="E61" s="33"/>
      <c r="F61" s="33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</row>
    <row r="62" spans="1:27" s="6" customFormat="1">
      <c r="A62" s="28" t="s">
        <v>135</v>
      </c>
      <c r="B62" s="29" t="s">
        <v>152</v>
      </c>
      <c r="C62" s="30"/>
      <c r="D62" s="30"/>
      <c r="E62" s="30"/>
      <c r="F62" s="30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 spans="1:27">
      <c r="A63" s="32" t="s">
        <v>15</v>
      </c>
      <c r="B63" s="23" t="s">
        <v>147</v>
      </c>
      <c r="C63" s="33"/>
      <c r="D63" s="33"/>
      <c r="E63" s="33"/>
      <c r="F63" s="33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</row>
    <row r="64" spans="1:27">
      <c r="A64" s="32" t="s">
        <v>148</v>
      </c>
      <c r="B64" s="89" t="s">
        <v>149</v>
      </c>
      <c r="C64" s="33"/>
      <c r="D64" s="33"/>
      <c r="E64" s="33"/>
      <c r="F64" s="33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</row>
    <row r="65" spans="1:27" s="6" customFormat="1">
      <c r="A65" s="28" t="s">
        <v>153</v>
      </c>
      <c r="B65" s="29" t="s">
        <v>136</v>
      </c>
      <c r="C65" s="30"/>
      <c r="D65" s="30"/>
      <c r="E65" s="30"/>
      <c r="F65" s="30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</row>
    <row r="66" spans="1:27">
      <c r="A66" s="32" t="s">
        <v>15</v>
      </c>
      <c r="B66" s="23" t="s">
        <v>147</v>
      </c>
      <c r="C66" s="33"/>
      <c r="D66" s="33"/>
      <c r="E66" s="33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</row>
    <row r="67" spans="1:27">
      <c r="A67" s="32" t="s">
        <v>148</v>
      </c>
      <c r="B67" s="89" t="s">
        <v>149</v>
      </c>
      <c r="C67" s="33"/>
      <c r="D67" s="33"/>
      <c r="E67" s="33"/>
      <c r="F67" s="33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</row>
    <row r="68" spans="1:27" s="6" customFormat="1">
      <c r="A68" s="28" t="s">
        <v>154</v>
      </c>
      <c r="B68" s="29" t="s">
        <v>155</v>
      </c>
      <c r="C68" s="30"/>
      <c r="D68" s="30"/>
      <c r="E68" s="30"/>
      <c r="F68" s="30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</row>
    <row r="69" spans="1:27">
      <c r="A69" s="32" t="s">
        <v>15</v>
      </c>
      <c r="B69" s="23" t="s">
        <v>147</v>
      </c>
      <c r="C69" s="33"/>
      <c r="D69" s="33"/>
      <c r="E69" s="33"/>
      <c r="F69" s="33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</row>
    <row r="70" spans="1:27">
      <c r="A70" s="32" t="s">
        <v>148</v>
      </c>
      <c r="B70" s="89" t="s">
        <v>149</v>
      </c>
      <c r="C70" s="33"/>
      <c r="D70" s="33"/>
      <c r="E70" s="33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</row>
    <row r="71" spans="1:27" ht="37.799999999999997">
      <c r="A71" s="24" t="s">
        <v>71</v>
      </c>
      <c r="B71" s="19" t="s">
        <v>145</v>
      </c>
      <c r="C71" s="33"/>
      <c r="D71" s="33"/>
      <c r="E71" s="33"/>
      <c r="F71" s="33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</row>
    <row r="72" spans="1:27" ht="34.799999999999997">
      <c r="A72" s="38" t="s">
        <v>148</v>
      </c>
      <c r="B72" s="39" t="s">
        <v>162</v>
      </c>
      <c r="C72" s="40"/>
      <c r="D72" s="40"/>
      <c r="E72" s="40"/>
      <c r="F72" s="40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</row>
    <row r="73" spans="1:27" ht="0.75" customHeight="1">
      <c r="A73" s="42"/>
      <c r="B73" s="43"/>
      <c r="C73" s="44"/>
      <c r="D73" s="44"/>
      <c r="E73" s="44"/>
      <c r="F73" s="44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</row>
    <row r="74" spans="1:27" ht="20.100000000000001" customHeight="1">
      <c r="B74" s="11" t="s">
        <v>163</v>
      </c>
      <c r="C74" s="46"/>
      <c r="D74" s="46"/>
      <c r="E74" s="46"/>
      <c r="F74" s="46"/>
    </row>
    <row r="75" spans="1:27">
      <c r="A75" s="47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>
      <c r="A76" s="47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>
      <c r="A77" s="47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>
      <c r="A78" s="47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>
      <c r="A79" s="47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>
      <c r="A80" s="47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>
      <c r="A81" s="47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>
      <c r="A82" s="47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>
      <c r="A83" s="47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>
      <c r="A84" s="47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>
      <c r="A85" s="47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>
      <c r="A86" s="47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>
      <c r="A87" s="47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>
      <c r="A88" s="47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>
      <c r="A89" s="47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>
      <c r="A90" s="47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>
      <c r="A91" s="47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>
      <c r="A92" s="47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>
      <c r="A93" s="47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>
      <c r="A94" s="47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>
      <c r="A95" s="47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>
      <c r="A96" s="47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>
      <c r="A97" s="47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>
      <c r="A98" s="47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>
      <c r="A99" s="47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>
      <c r="A100" s="47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>
      <c r="A101" s="47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>
      <c r="A102" s="47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>
      <c r="A103" s="47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>
      <c r="A104" s="47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>
      <c r="A105" s="47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>
      <c r="A106" s="47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>
      <c r="A107" s="47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>
      <c r="A108" s="47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>
      <c r="A109" s="47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>
      <c r="A110" s="47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>
      <c r="A111" s="47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>
      <c r="A112" s="47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>
      <c r="A113" s="47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>
      <c r="A114" s="47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>
      <c r="A115" s="47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>
      <c r="A116" s="47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>
      <c r="A117" s="47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>
      <c r="A118" s="47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>
      <c r="A119" s="47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>
      <c r="A120" s="47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>
      <c r="A121" s="47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>
      <c r="A122" s="47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>
      <c r="A123" s="47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>
      <c r="A124" s="47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>
      <c r="A125" s="47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>
      <c r="A126" s="47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>
      <c r="A127" s="47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>
      <c r="A128" s="47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>
      <c r="A129" s="47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>
      <c r="A130" s="47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>
      <c r="A131" s="47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>
      <c r="A132" s="47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>
      <c r="A133" s="47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>
      <c r="A134" s="47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>
      <c r="A135" s="47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>
      <c r="A136" s="47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>
      <c r="A137" s="47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>
      <c r="A138" s="47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>
      <c r="A139" s="47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>
      <c r="A140" s="47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>
      <c r="A141" s="47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>
      <c r="A142" s="47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>
      <c r="A143" s="47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>
      <c r="A144" s="47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>
      <c r="A145" s="47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>
      <c r="A146" s="47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>
      <c r="A147" s="47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>
      <c r="A148" s="47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>
      <c r="A149" s="47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>
      <c r="A150" s="47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>
      <c r="A151" s="47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>
      <c r="A152" s="47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>
      <c r="A153" s="47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>
      <c r="A154" s="47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>
      <c r="A155" s="47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>
      <c r="A156" s="47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>
      <c r="A157" s="47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>
      <c r="A158" s="47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>
      <c r="A159" s="47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>
      <c r="A160" s="47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>
      <c r="A161" s="47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>
      <c r="A162" s="47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>
      <c r="A163" s="47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>
      <c r="A164" s="47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>
      <c r="A165" s="47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>
      <c r="A166" s="47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>
      <c r="A167" s="47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>
      <c r="A168" s="47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>
      <c r="A169" s="47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>
      <c r="A170" s="47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>
      <c r="A171" s="47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>
      <c r="A172" s="47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>
      <c r="A173" s="47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>
      <c r="A174" s="47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>
      <c r="A175" s="47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>
      <c r="A176" s="47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>
      <c r="A177" s="47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>
      <c r="A178" s="47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>
      <c r="A179" s="47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>
      <c r="A180" s="47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>
      <c r="A181" s="47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>
      <c r="A182" s="47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>
      <c r="A183" s="47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>
      <c r="A184" s="47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>
      <c r="A185" s="47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>
      <c r="A186" s="47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>
      <c r="A187" s="47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>
      <c r="A188" s="47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>
      <c r="A189" s="47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>
      <c r="A190" s="47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>
      <c r="A191" s="47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>
      <c r="A192" s="47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>
      <c r="A193" s="47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>
      <c r="A194" s="47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>
      <c r="A195" s="47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>
      <c r="A196" s="47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>
      <c r="A197" s="47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>
      <c r="A198" s="47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>
      <c r="A199" s="47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>
      <c r="A200" s="47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>
      <c r="A201" s="47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>
      <c r="A202" s="47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>
      <c r="A203" s="47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>
      <c r="A204" s="47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>
      <c r="A205" s="47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>
      <c r="A206" s="47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>
      <c r="A207" s="47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>
      <c r="A208" s="47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>
      <c r="A209" s="47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>
      <c r="A210" s="47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>
      <c r="A211" s="47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>
      <c r="A212" s="47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>
      <c r="A213" s="47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>
      <c r="A214" s="47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>
      <c r="A215" s="47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>
      <c r="A216" s="47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>
      <c r="A217" s="47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>
      <c r="A218" s="47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>
      <c r="A219" s="47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>
      <c r="A220" s="47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>
      <c r="A221" s="47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>
      <c r="A222" s="47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>
      <c r="A223" s="47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>
      <c r="A224" s="47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>
      <c r="A225" s="47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>
      <c r="A226" s="47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>
      <c r="A227" s="47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>
      <c r="A228" s="47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>
      <c r="A229" s="47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>
      <c r="A230" s="47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>
      <c r="A231" s="47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>
      <c r="A232" s="47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>
      <c r="A233" s="47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>
      <c r="A234" s="47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>
      <c r="A235" s="47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>
      <c r="A236" s="47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>
      <c r="A237" s="47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>
      <c r="A238" s="47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>
      <c r="A239" s="47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>
      <c r="A240" s="47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>
      <c r="A241" s="47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>
      <c r="A242" s="47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>
      <c r="A243" s="47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>
      <c r="A244" s="47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>
      <c r="A245" s="47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>
      <c r="A246" s="47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>
      <c r="A247" s="47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>
      <c r="A248" s="47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>
      <c r="A249" s="47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>
      <c r="A250" s="47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>
      <c r="A251" s="47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>
      <c r="A252" s="47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>
      <c r="A253" s="47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>
      <c r="A254" s="47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>
      <c r="A255" s="47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>
      <c r="A256" s="47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>
      <c r="A257" s="47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>
      <c r="A258" s="47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>
      <c r="A259" s="47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>
      <c r="A260" s="47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>
      <c r="A261" s="47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>
      <c r="A262" s="47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>
      <c r="A263" s="47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>
      <c r="A264" s="47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>
      <c r="A265" s="47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>
      <c r="A266" s="47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>
      <c r="A267" s="47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>
      <c r="A268" s="47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>
      <c r="A269" s="47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>
      <c r="A270" s="47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>
      <c r="A271" s="47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>
      <c r="A272" s="47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>
      <c r="A273" s="47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>
      <c r="A274" s="47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>
      <c r="A275" s="47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>
      <c r="A276" s="47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>
      <c r="A277" s="47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>
      <c r="A278" s="47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>
      <c r="A279" s="47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>
      <c r="A280" s="47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>
      <c r="A281" s="47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>
      <c r="A282" s="47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>
      <c r="A283" s="47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>
      <c r="A284" s="47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>
      <c r="A285" s="47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>
      <c r="A286" s="47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>
      <c r="A287" s="47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>
      <c r="A288" s="47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>
      <c r="A289" s="47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>
      <c r="A290" s="47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>
      <c r="A291" s="47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>
      <c r="A292" s="47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>
      <c r="A293" s="47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>
      <c r="A294" s="47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>
      <c r="A295" s="47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>
      <c r="A296" s="47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>
      <c r="A297" s="47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>
      <c r="A298" s="47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>
      <c r="A299" s="47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>
      <c r="A300" s="47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>
      <c r="A301" s="47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>
      <c r="A302" s="47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>
      <c r="A303" s="47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>
      <c r="A304" s="47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>
      <c r="A305" s="47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>
      <c r="A306" s="47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>
      <c r="A307" s="47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>
      <c r="A308" s="47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>
      <c r="A309" s="47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>
      <c r="A310" s="47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>
      <c r="A311" s="47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>
      <c r="A312" s="47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>
      <c r="A313" s="47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>
      <c r="A314" s="47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>
      <c r="A315" s="47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>
      <c r="A316" s="47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>
      <c r="A317" s="47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>
      <c r="A318" s="47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>
      <c r="A319" s="47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>
      <c r="A320" s="47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>
      <c r="A321" s="47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>
      <c r="A322" s="47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>
      <c r="A323" s="47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>
      <c r="A324" s="47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>
      <c r="A325" s="47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>
      <c r="A326" s="47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>
      <c r="A327" s="47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>
      <c r="A328" s="47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>
      <c r="A329" s="47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>
      <c r="A330" s="47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>
      <c r="A331" s="47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>
      <c r="A332" s="47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>
      <c r="A333" s="47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>
      <c r="A334" s="47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>
      <c r="A335" s="47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>
      <c r="A336" s="47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>
      <c r="A337" s="47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>
      <c r="A338" s="47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>
      <c r="A339" s="47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>
      <c r="A340" s="47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>
      <c r="A341" s="47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>
      <c r="A342" s="47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>
      <c r="A343" s="47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>
      <c r="A344" s="47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>
      <c r="A345" s="47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>
      <c r="A346" s="47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>
      <c r="A347" s="47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>
      <c r="A348" s="47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>
      <c r="A349" s="47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>
      <c r="A350" s="47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>
      <c r="A351" s="47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>
      <c r="A352" s="47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>
      <c r="A353" s="47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>
      <c r="A354" s="47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>
      <c r="A355" s="47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>
      <c r="A356" s="47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>
      <c r="A357" s="47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>
      <c r="A358" s="47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>
      <c r="A359" s="47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>
      <c r="A360" s="47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>
      <c r="A361" s="47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>
      <c r="A362" s="47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>
      <c r="A363" s="47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>
      <c r="A364" s="47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>
      <c r="A365" s="47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>
      <c r="A366" s="47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>
      <c r="A367" s="47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>
      <c r="A368" s="47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>
      <c r="A369" s="47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>
      <c r="A370" s="47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>
      <c r="A371" s="47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>
      <c r="A372" s="47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>
      <c r="A373" s="47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>
      <c r="A374" s="47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>
      <c r="A375" s="47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>
      <c r="A376" s="47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>
      <c r="A377" s="47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>
      <c r="A378" s="47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>
      <c r="A379" s="47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>
      <c r="A380" s="47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>
      <c r="A381" s="47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>
      <c r="A382" s="47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>
      <c r="A383" s="47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</sheetData>
  <mergeCells count="41">
    <mergeCell ref="V8:V10"/>
    <mergeCell ref="W8:W10"/>
    <mergeCell ref="X9:X10"/>
    <mergeCell ref="P8:P10"/>
    <mergeCell ref="Q8:Q10"/>
    <mergeCell ref="R8:R10"/>
    <mergeCell ref="S8:S10"/>
    <mergeCell ref="T8:T10"/>
    <mergeCell ref="X8:Z8"/>
    <mergeCell ref="K9:L9"/>
    <mergeCell ref="Y9:Z9"/>
    <mergeCell ref="A6:A10"/>
    <mergeCell ref="B6:B10"/>
    <mergeCell ref="C6:C10"/>
    <mergeCell ref="D6:D10"/>
    <mergeCell ref="E6:E10"/>
    <mergeCell ref="F7:F10"/>
    <mergeCell ref="G8:G10"/>
    <mergeCell ref="H8:H10"/>
    <mergeCell ref="I8:I10"/>
    <mergeCell ref="J9:J10"/>
    <mergeCell ref="M8:M10"/>
    <mergeCell ref="N8:N10"/>
    <mergeCell ref="O8:O10"/>
    <mergeCell ref="U8:U10"/>
    <mergeCell ref="A2:AA2"/>
    <mergeCell ref="A3:AA3"/>
    <mergeCell ref="A4:AA4"/>
    <mergeCell ref="A5:AA5"/>
    <mergeCell ref="F6:H6"/>
    <mergeCell ref="M6:T6"/>
    <mergeCell ref="AA6:AA10"/>
    <mergeCell ref="U6:V7"/>
    <mergeCell ref="W6:Z7"/>
    <mergeCell ref="G7:H7"/>
    <mergeCell ref="M7:N7"/>
    <mergeCell ref="O7:P7"/>
    <mergeCell ref="Q7:R7"/>
    <mergeCell ref="S7:T7"/>
    <mergeCell ref="I6:L7"/>
    <mergeCell ref="J8:L8"/>
  </mergeCells>
  <printOptions horizontalCentered="1"/>
  <pageMargins left="0" right="0" top="0.196850393700787" bottom="0.196850393700787" header="0.31496062992126" footer="0.31496062992126"/>
  <pageSetup paperSize="9" scale="50" fitToHeight="0" orientation="landscape" useFirstPageNumber="1"/>
  <headerFooter differentFirst="1" scaleWithDoc="0"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B1 THTW</vt:lpstr>
      <vt:lpstr>B.II TW trong nuoc</vt:lpstr>
      <vt:lpstr>B.III ODA</vt:lpstr>
      <vt:lpstr>B.IV nguon thu</vt:lpstr>
      <vt:lpstr>'B.II TW trong nuoc'!Print_Area</vt:lpstr>
      <vt:lpstr>'B.IV nguon thu'!Print_Area</vt:lpstr>
      <vt:lpstr>'B1 THTW'!Print_Area</vt:lpstr>
      <vt:lpstr>'B.II TW trong nuoc'!Print_Titles</vt:lpstr>
      <vt:lpstr>'B.III ODA'!Print_Titles</vt:lpstr>
      <vt:lpstr>'B.IV nguon thu'!Print_Titles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2024-01-02T03:14:22Z</cp:lastPrinted>
  <dcterms:created xsi:type="dcterms:W3CDTF">2011-09-23T07:23:00Z</dcterms:created>
  <dcterms:modified xsi:type="dcterms:W3CDTF">2024-01-02T03:45:52Z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02076811DBEF43B49917614BE0D0D13D_13</vt:lpwstr>
  </property>
  <property fmtid="{D5CDD505-2E9C-101B-9397-08002B2CF9AE}" pid="3" name="KSOProductBuildVer">
    <vt:lpwstr>1033-12.2.0.13266</vt:lpwstr>
  </property>
</Properties>
</file>